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исходящая\ИСХОДЯЩАЯ_2025\БЮДЖЕТНЫЙ ОТДЕЛ\ОТЧЕТЫ\Об исполнении бюджета\за 1 полугодие 2025\"/>
    </mc:Choice>
  </mc:AlternateContent>
  <bookViews>
    <workbookView xWindow="0" yWindow="0" windowWidth="28800" windowHeight="12330"/>
  </bookViews>
  <sheets>
    <sheet name="Бюджет" sheetId="1" r:id="rId1"/>
  </sheets>
  <definedNames>
    <definedName name="LAST_CELL" localSheetId="0">Бюджет!#REF!</definedName>
    <definedName name="_xlnm.Print_Titles" localSheetId="0">Бюджет!$11:$11</definedName>
  </definedNames>
  <calcPr calcId="162913"/>
</workbook>
</file>

<file path=xl/calcChain.xml><?xml version="1.0" encoding="utf-8"?>
<calcChain xmlns="http://schemas.openxmlformats.org/spreadsheetml/2006/main">
  <c r="I103" i="1" l="1"/>
  <c r="H146" i="1"/>
  <c r="J91" i="1"/>
  <c r="H58" i="1"/>
  <c r="I58" i="1"/>
  <c r="J60" i="1"/>
  <c r="J63" i="1"/>
  <c r="J147" i="1"/>
  <c r="J23" i="1"/>
  <c r="J140" i="1" l="1"/>
  <c r="J141" i="1"/>
  <c r="J142" i="1"/>
  <c r="I139" i="1"/>
  <c r="H139" i="1"/>
  <c r="H144" i="1"/>
  <c r="J143" i="1"/>
  <c r="J130" i="1"/>
  <c r="J129" i="1" s="1"/>
  <c r="I129" i="1"/>
  <c r="H129" i="1"/>
  <c r="J124" i="1"/>
  <c r="J125" i="1"/>
  <c r="J123" i="1"/>
  <c r="J107" i="1"/>
  <c r="J101" i="1"/>
  <c r="J102" i="1"/>
  <c r="J96" i="1"/>
  <c r="J95" i="1"/>
  <c r="J90" i="1"/>
  <c r="J136" i="1"/>
  <c r="J55" i="1"/>
  <c r="J56" i="1"/>
  <c r="J57" i="1"/>
  <c r="I43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I28" i="1"/>
  <c r="H28" i="1"/>
  <c r="J29" i="1"/>
  <c r="K139" i="1" l="1"/>
  <c r="J139" i="1"/>
  <c r="K129" i="1"/>
  <c r="J28" i="1"/>
  <c r="K28" i="1"/>
  <c r="J16" i="1" l="1"/>
  <c r="J17" i="1"/>
  <c r="J126" i="1" l="1"/>
  <c r="J89" i="1"/>
  <c r="J83" i="1"/>
  <c r="J134" i="1"/>
  <c r="J78" i="1"/>
  <c r="J24" i="1"/>
  <c r="J148" i="1" l="1"/>
  <c r="J146" i="1" s="1"/>
  <c r="I146" i="1"/>
  <c r="J145" i="1"/>
  <c r="J144" i="1" s="1"/>
  <c r="I144" i="1"/>
  <c r="J138" i="1"/>
  <c r="J137" i="1"/>
  <c r="J135" i="1"/>
  <c r="J133" i="1"/>
  <c r="J132" i="1"/>
  <c r="J128" i="1"/>
  <c r="J127" i="1"/>
  <c r="J122" i="1"/>
  <c r="J121" i="1"/>
  <c r="J120" i="1"/>
  <c r="J119" i="1"/>
  <c r="I118" i="1"/>
  <c r="H118" i="1"/>
  <c r="J117" i="1"/>
  <c r="J116" i="1" s="1"/>
  <c r="I116" i="1"/>
  <c r="H116" i="1"/>
  <c r="J115" i="1"/>
  <c r="J114" i="1"/>
  <c r="J113" i="1"/>
  <c r="J112" i="1"/>
  <c r="J111" i="1"/>
  <c r="I110" i="1"/>
  <c r="H110" i="1"/>
  <c r="J109" i="1"/>
  <c r="J108" i="1"/>
  <c r="J106" i="1"/>
  <c r="J105" i="1"/>
  <c r="J104" i="1"/>
  <c r="H103" i="1"/>
  <c r="J100" i="1"/>
  <c r="I99" i="1"/>
  <c r="H99" i="1"/>
  <c r="J98" i="1"/>
  <c r="J97" i="1"/>
  <c r="J94" i="1"/>
  <c r="I93" i="1"/>
  <c r="H93" i="1"/>
  <c r="J92" i="1"/>
  <c r="J88" i="1"/>
  <c r="I87" i="1"/>
  <c r="H87" i="1"/>
  <c r="J86" i="1"/>
  <c r="J85" i="1"/>
  <c r="J84" i="1"/>
  <c r="J82" i="1"/>
  <c r="J81" i="1"/>
  <c r="J80" i="1"/>
  <c r="I79" i="1"/>
  <c r="H79" i="1"/>
  <c r="J77" i="1"/>
  <c r="J76" i="1"/>
  <c r="I75" i="1"/>
  <c r="H75" i="1"/>
  <c r="J74" i="1"/>
  <c r="J73" i="1"/>
  <c r="J72" i="1"/>
  <c r="J71" i="1"/>
  <c r="I70" i="1"/>
  <c r="H70" i="1"/>
  <c r="J69" i="1"/>
  <c r="J68" i="1"/>
  <c r="J67" i="1"/>
  <c r="J66" i="1"/>
  <c r="I65" i="1"/>
  <c r="H65" i="1"/>
  <c r="J64" i="1"/>
  <c r="J62" i="1"/>
  <c r="J61" i="1"/>
  <c r="J59" i="1"/>
  <c r="J54" i="1"/>
  <c r="J53" i="1"/>
  <c r="J52" i="1"/>
  <c r="J51" i="1"/>
  <c r="J50" i="1"/>
  <c r="I49" i="1"/>
  <c r="H49" i="1"/>
  <c r="J48" i="1"/>
  <c r="J47" i="1"/>
  <c r="I46" i="1"/>
  <c r="H46" i="1"/>
  <c r="J45" i="1"/>
  <c r="J44" i="1"/>
  <c r="H43" i="1"/>
  <c r="K43" i="1" s="1"/>
  <c r="J27" i="1"/>
  <c r="J26" i="1"/>
  <c r="I25" i="1"/>
  <c r="H25" i="1"/>
  <c r="J22" i="1"/>
  <c r="I21" i="1"/>
  <c r="H21" i="1"/>
  <c r="J20" i="1"/>
  <c r="J19" i="1"/>
  <c r="I18" i="1"/>
  <c r="H18" i="1"/>
  <c r="I15" i="1"/>
  <c r="H15" i="1"/>
  <c r="J14" i="1"/>
  <c r="J13" i="1"/>
  <c r="I12" i="1"/>
  <c r="H12" i="1"/>
  <c r="J58" i="1" l="1"/>
  <c r="J43" i="1"/>
  <c r="K118" i="1"/>
  <c r="K110" i="1"/>
  <c r="K116" i="1"/>
  <c r="J12" i="1"/>
  <c r="J15" i="1"/>
  <c r="J21" i="1"/>
  <c r="J25" i="1"/>
  <c r="K21" i="1"/>
  <c r="K75" i="1"/>
  <c r="K99" i="1"/>
  <c r="K46" i="1"/>
  <c r="K144" i="1"/>
  <c r="K103" i="1"/>
  <c r="J79" i="1"/>
  <c r="K79" i="1"/>
  <c r="J65" i="1"/>
  <c r="K58" i="1"/>
  <c r="K70" i="1"/>
  <c r="K93" i="1"/>
  <c r="K65" i="1"/>
  <c r="J99" i="1"/>
  <c r="J110" i="1"/>
  <c r="K49" i="1"/>
  <c r="J46" i="1"/>
  <c r="K87" i="1"/>
  <c r="K146" i="1"/>
  <c r="J49" i="1"/>
  <c r="J75" i="1"/>
  <c r="J103" i="1"/>
  <c r="J118" i="1"/>
  <c r="J70" i="1"/>
  <c r="J87" i="1"/>
  <c r="J93" i="1"/>
  <c r="K25" i="1"/>
  <c r="K12" i="1"/>
  <c r="K18" i="1"/>
  <c r="J18" i="1"/>
  <c r="K15" i="1"/>
  <c r="J131" i="1"/>
  <c r="I131" i="1"/>
  <c r="I149" i="1" s="1"/>
  <c r="H131" i="1"/>
  <c r="H149" i="1" s="1"/>
  <c r="K149" i="1" l="1"/>
  <c r="J149" i="1"/>
  <c r="K131" i="1"/>
</calcChain>
</file>

<file path=xl/sharedStrings.xml><?xml version="1.0" encoding="utf-8"?>
<sst xmlns="http://schemas.openxmlformats.org/spreadsheetml/2006/main" count="645" uniqueCount="164">
  <si>
    <t>7950100000</t>
  </si>
  <si>
    <t>917</t>
  </si>
  <si>
    <t>1003</t>
  </si>
  <si>
    <t>200</t>
  </si>
  <si>
    <t>300</t>
  </si>
  <si>
    <t>600</t>
  </si>
  <si>
    <t>7950200000</t>
  </si>
  <si>
    <t>7950400000</t>
  </si>
  <si>
    <t>0412</t>
  </si>
  <si>
    <t>800</t>
  </si>
  <si>
    <t>904</t>
  </si>
  <si>
    <t>0707</t>
  </si>
  <si>
    <t>100</t>
  </si>
  <si>
    <t>902</t>
  </si>
  <si>
    <t>0405</t>
  </si>
  <si>
    <t>913</t>
  </si>
  <si>
    <t>0409</t>
  </si>
  <si>
    <t>7951000000</t>
  </si>
  <si>
    <t>7951100000</t>
  </si>
  <si>
    <t>7952000000</t>
  </si>
  <si>
    <t>907</t>
  </si>
  <si>
    <t>0701</t>
  </si>
  <si>
    <t>400</t>
  </si>
  <si>
    <t>0702</t>
  </si>
  <si>
    <t>7952100000</t>
  </si>
  <si>
    <t>0703</t>
  </si>
  <si>
    <t>79521S2080</t>
  </si>
  <si>
    <t>7952200000</t>
  </si>
  <si>
    <t>7952300000</t>
  </si>
  <si>
    <t>0709</t>
  </si>
  <si>
    <t>7952400000</t>
  </si>
  <si>
    <t>7952500000</t>
  </si>
  <si>
    <t>7953000000</t>
  </si>
  <si>
    <t>0801</t>
  </si>
  <si>
    <t>7954000000</t>
  </si>
  <si>
    <t>1101</t>
  </si>
  <si>
    <t>7955000000</t>
  </si>
  <si>
    <t>7955100000</t>
  </si>
  <si>
    <t>7955200000</t>
  </si>
  <si>
    <t>0314</t>
  </si>
  <si>
    <t>7955300000</t>
  </si>
  <si>
    <t>п/н</t>
  </si>
  <si>
    <t>Наименование программы</t>
  </si>
  <si>
    <t>Исполнители</t>
  </si>
  <si>
    <t>Код раздела, подраздела</t>
  </si>
  <si>
    <t>Код главного распорядителя</t>
  </si>
  <si>
    <t>Код целевой статьи</t>
  </si>
  <si>
    <t>Код вида расхода</t>
  </si>
  <si>
    <t>Сумма</t>
  </si>
  <si>
    <t>Всего, в том числе:</t>
  </si>
  <si>
    <t>Администрация УКМО</t>
  </si>
  <si>
    <t>УО УКМО</t>
  </si>
  <si>
    <t>Всего:</t>
  </si>
  <si>
    <t>МКУ ЕДДС УКМО</t>
  </si>
  <si>
    <t>7955400000</t>
  </si>
  <si>
    <t>Подпрограмма "Молодежь Усть-Кутского района"</t>
  </si>
  <si>
    <t>7956100000</t>
  </si>
  <si>
    <t>Управление культуры, спорта и молодёжной политики Администрации УКМО</t>
  </si>
  <si>
    <t>7956200000</t>
  </si>
  <si>
    <t>7956300000</t>
  </si>
  <si>
    <t>Неисполненные назначения</t>
  </si>
  <si>
    <t>1004</t>
  </si>
  <si>
    <t>7950500000</t>
  </si>
  <si>
    <t>Муниципальная программа "Поддержка и развитие муниципальных общеобразовательных организаций Усть-Кутского муниципального образования"</t>
  </si>
  <si>
    <t>Приложение №2</t>
  </si>
  <si>
    <t>к постановлению Администрации</t>
  </si>
  <si>
    <t xml:space="preserve"> Усть-Кутского муниципального образования</t>
  </si>
  <si>
    <t>% исполнения плана</t>
  </si>
  <si>
    <t>тыс. руб.</t>
  </si>
  <si>
    <t>Муниципальная программа "Поддержка социально ориентированных некоммерческих организаций и гражданских инициатив в Усть-Кутском муниципальном образовании"</t>
  </si>
  <si>
    <t xml:space="preserve">Муниципальная программа "Комплексная профилактика правонарушений на территории Усть-Кутского муниципального образования" </t>
  </si>
  <si>
    <t>Муниципальная программа "Старшему поколению-активное долголетие на территории Усть-Кутского муниципального образования"</t>
  </si>
  <si>
    <t>7950300000</t>
  </si>
  <si>
    <t xml:space="preserve">Муниципальная программа "Вектор детства, семьи, материнства на территории Усть-Кутского муниципального образования" </t>
  </si>
  <si>
    <t>Муниципальная программа "Профилактика социально значимых заболеваний в Усть-Кутском муниципальном образовании"</t>
  </si>
  <si>
    <t>Подпрограмма "Привлечение врачебных кадров в медицинские организации, расположенные на территории Усть-Кутского муниципального образования"</t>
  </si>
  <si>
    <t>Муниципальная программа "Организация летнего отдыха, оздоровления и занятости детей и подростков Усть-Кутского муниципального образования"</t>
  </si>
  <si>
    <t>Мероприятия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Усть-Кутского муниципального образования</t>
  </si>
  <si>
    <t xml:space="preserve">Муниципальная программа "Поддержка и развитие муниципальных дошкольных образовательных организаций Усть-Кутского муниципального образования" </t>
  </si>
  <si>
    <t xml:space="preserve">Муниципальная программа "Совершенствование организации питания в муниципальных образовательных организациях, расположенных на территории Усть-Кутского муниципального образования" </t>
  </si>
  <si>
    <t>Мероприятия по обеспечению бесплатным питьевым молоком, обучающихся 1-4 классов муниципальных общеобразовательных организаций</t>
  </si>
  <si>
    <t>79522S2976</t>
  </si>
  <si>
    <t xml:space="preserve">Муниципальная программа "Обеспечение пожарной безопасности на объектах образовательных организаций Усть-Кутского муниципального образования" </t>
  </si>
  <si>
    <t xml:space="preserve">Муниципальная программа "Обеспечение педагогическими кадрами муниципальных образовательных организаций Усть-Кутского муниципального образования" </t>
  </si>
  <si>
    <t>Муниципальная программа "Развитие дополнительного образования Усть-Кутского муниципального образования"</t>
  </si>
  <si>
    <t xml:space="preserve">Муниципальная программа "Развитие культуры Усть-Кутского муниципального образования" </t>
  </si>
  <si>
    <t xml:space="preserve">Подпрограмма "Библиотечное дело" </t>
  </si>
  <si>
    <t>Муниципальная программа "Развитие физической культуры и спорта в Усть-Кутском муниципальном образовании"</t>
  </si>
  <si>
    <t xml:space="preserve">Муниципальная программа "Доступная среда для инвалидов и других маломобильных групп населения" </t>
  </si>
  <si>
    <t>Муниципальная программа "Повышение безопасности дорожного движения в Усть-Кутском муниципальном образовании "</t>
  </si>
  <si>
    <t xml:space="preserve">Муниципальная программа "Энергосбережение и повышение энергетической эффективности Усть-Кутского муниципального образования" </t>
  </si>
  <si>
    <t xml:space="preserve">Муниципальная программа "Построение, развитие и внедрение аппаратно-программного комплекса "Безопасный город" </t>
  </si>
  <si>
    <t xml:space="preserve">Муниципальная программа "Молодежная политика Усть-Кутского района" </t>
  </si>
  <si>
    <t>7952600000</t>
  </si>
  <si>
    <t>Мероприятия по организации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</si>
  <si>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79522L3041</t>
  </si>
  <si>
    <t>7952501000</t>
  </si>
  <si>
    <t>Мероприятия по обеспечению функционирования модели персонифицированного финансирования дополнительного образования детей</t>
  </si>
  <si>
    <t>0909</t>
  </si>
  <si>
    <t>Муниципальная программа "Формирование системы мотивации граждан к ведению здорового образа жизни, включая здоровое питание и отказ от вредных привычек в Усть-Кутском муниципальном образовании"</t>
  </si>
  <si>
    <t>7953100000</t>
  </si>
  <si>
    <t>0310</t>
  </si>
  <si>
    <t>7958000000</t>
  </si>
  <si>
    <t>Комитет по сельскому хозяйству, природным ресурсам и экологии</t>
  </si>
  <si>
    <t>7958200000</t>
  </si>
  <si>
    <t>79531L519A</t>
  </si>
  <si>
    <t>1006</t>
  </si>
  <si>
    <t>Управление культуры, спорта и молодёжной политики Администрации УКМО (ДК "Магистраль")</t>
  </si>
  <si>
    <t>Мероприятия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</si>
  <si>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Мероприятия по приобретению учебников и учебных пособий, а также учебно-методических материалов, необходимых для реализации образовательных программ начального общего, основного общего, среднего общего образования муниципальными общеобразовательными организациями Иркутской области</t>
  </si>
  <si>
    <t>79526S2928</t>
  </si>
  <si>
    <t>Муниципальная программа "Безопасность населения и территории Усть-Кутского муниципального образования"</t>
  </si>
  <si>
    <t>7950600000</t>
  </si>
  <si>
    <t>79540S2630</t>
  </si>
  <si>
    <t>0104</t>
  </si>
  <si>
    <t>Реализация мероприятий перечня проектов народных инициатив</t>
  </si>
  <si>
    <t>Мероприятия по благоустройству территории муниципальных общеобразовательных организаций, участвующих в реализации мероприятий по модернизации школьных систем образования в рамках государственной программы Российской Федерации «Развитие образования» в Иркутской области</t>
  </si>
  <si>
    <t>Мероприятия на реализацию инициативных проектов (Школьная площадка начальной военной подготовки и площадка правил дорожного движения)</t>
  </si>
  <si>
    <t>500</t>
  </si>
  <si>
    <t>Управление культуры и спорта Администрации УКМО</t>
  </si>
  <si>
    <t xml:space="preserve">Администрация УКМО </t>
  </si>
  <si>
    <t xml:space="preserve">Муниципальная программа ""Содействие развитию субъектов малого и среднего предпринимательства, физических лиц, не являющихся индивидуальными предпринимателями и применяющих специальный налоговый режим " Налог на профессиональный доход" осуществляющих деятельность на территории Усть-Кутского муниципального образования"" </t>
  </si>
  <si>
    <t>Муниципальная программа "Район моей мечты"</t>
  </si>
  <si>
    <t>910</t>
  </si>
  <si>
    <t>7950700000</t>
  </si>
  <si>
    <t>Комитет по финансовой политике и бюджету Администрации УКМО</t>
  </si>
  <si>
    <t>79507S2370</t>
  </si>
  <si>
    <t>Мероприятия на реализацию инициативных проектов ("Строительство спортивной площадки в микрорайоне Железнодорожник")</t>
  </si>
  <si>
    <t>79507S2381</t>
  </si>
  <si>
    <t>Мероприятия на реализацию инициативных проектов ("Спортивная площадка по ул. Советская")</t>
  </si>
  <si>
    <t>79507S2382</t>
  </si>
  <si>
    <t>МКУ ДЕЗ УКМО</t>
  </si>
  <si>
    <t>795Ю455591</t>
  </si>
  <si>
    <t>795Ю650501</t>
  </si>
  <si>
    <t>795Ю651791</t>
  </si>
  <si>
    <t>795Ю653031</t>
  </si>
  <si>
    <t>79530S2100</t>
  </si>
  <si>
    <t>79530S2915</t>
  </si>
  <si>
    <t>Мероприятия на развитие домов культуры</t>
  </si>
  <si>
    <t>Мероприятия на укрепление материально-технической базы детских художественных школ и детских школ искусств, осуществляющих образовательную деятельность по дополнительным предпрофессиональным программам в области изобразительного искусства</t>
  </si>
  <si>
    <t>Мероприятия по модернизации библиотек в части комплектования книжных фондов библиотек муниципальных образований</t>
  </si>
  <si>
    <t>Комитет по управлению муниципальным имуществом  УКМО</t>
  </si>
  <si>
    <t>Мероприятия по капитальному ремонту объектов муниципальной собственности в сфере физической культуры и спорта</t>
  </si>
  <si>
    <t>795519Д000</t>
  </si>
  <si>
    <t>Мероприятия на осуществление дорожной деятельности в отношении автомобильных дорог</t>
  </si>
  <si>
    <t>7956400000</t>
  </si>
  <si>
    <t>Подпрограмма "Развитие инфраструктуры и кадрового резерва в сфере молодежной политики"</t>
  </si>
  <si>
    <t>Подпрограмма "Профилактика деструктивных явлений в молодежной среде"</t>
  </si>
  <si>
    <t>Подпрограмма "Военно-патриотическое и гражданско-патриотическое воспитание молодежи Усть-Кутского района"</t>
  </si>
  <si>
    <t>Муниципальная программа "Развитие туризма на территории Усть-Кутского муниципального образования"</t>
  </si>
  <si>
    <t>7957000000</t>
  </si>
  <si>
    <t>795ДА22100</t>
  </si>
  <si>
    <t>Подпрограмма "Развитие личных подсобных хозяйств на территории Усть-Кутского муниципального образования"</t>
  </si>
  <si>
    <t xml:space="preserve">Отчёт об исполнении муниципальных программ Усть-Кутского муниципального образования                                         </t>
  </si>
  <si>
    <t xml:space="preserve"> за 1 полугодие 2025 года.</t>
  </si>
  <si>
    <t>Исполнено на 01.07.2025 год</t>
  </si>
  <si>
    <t>0705</t>
  </si>
  <si>
    <t>79522S2957</t>
  </si>
  <si>
    <t>Мероприятия на приобретение спортивного оборудования и инвентаря для оснащения муниципальных организаций, осуществляющих деятельность в сфере физической культуры и спорта</t>
  </si>
  <si>
    <t>79540S2850</t>
  </si>
  <si>
    <t>Муниципальная программа "Профилактика  терроризма и экстремизма на территории Усть-Кутского муниципального образования"</t>
  </si>
  <si>
    <t xml:space="preserve"> </t>
  </si>
  <si>
    <t>Муниципальная программа "Развитие сельского хозяйства и поддержка развития рынков сельскохозяйственной продукции, сырья и продовольствия в Усть-Кутском муниципальном образовании"</t>
  </si>
  <si>
    <t>от 14.07.2025 г.  № 699-п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</si>
</sst>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2" x14ac:knownFonts="1">
    <font>
      <sz val="10"/>
      <name val="Arial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7"/>
      <name val="Times New Roman"/>
      <family val="1"/>
      <charset val="204"/>
    </font>
    <font>
      <b/>
      <sz val="17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</cellStyleXfs>
  <cellXfs count="152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0" fillId="2" borderId="0" xfId="0" applyFill="1"/>
    <xf numFmtId="0" fontId="0" fillId="4" borderId="0" xfId="0" applyFill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165" fontId="0" fillId="2" borderId="0" xfId="0" applyNumberFormat="1" applyFill="1"/>
    <xf numFmtId="0" fontId="8" fillId="2" borderId="0" xfId="0" applyFont="1" applyFill="1"/>
    <xf numFmtId="0" fontId="9" fillId="2" borderId="0" xfId="0" applyFont="1" applyFill="1"/>
    <xf numFmtId="0" fontId="8" fillId="0" borderId="0" xfId="0" applyFont="1"/>
    <xf numFmtId="0" fontId="8" fillId="2" borderId="0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49" fontId="3" fillId="0" borderId="1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/>
    </xf>
    <xf numFmtId="0" fontId="10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49" fontId="2" fillId="2" borderId="20" xfId="1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2" fontId="2" fillId="2" borderId="32" xfId="0" applyNumberFormat="1" applyFont="1" applyFill="1" applyBorder="1" applyAlignment="1">
      <alignment horizontal="center" wrapText="1"/>
    </xf>
    <xf numFmtId="0" fontId="2" fillId="3" borderId="31" xfId="1" applyFont="1" applyFill="1" applyBorder="1" applyAlignment="1">
      <alignment horizontal="center" vertical="center" wrapText="1"/>
    </xf>
    <xf numFmtId="165" fontId="2" fillId="3" borderId="20" xfId="0" applyNumberFormat="1" applyFont="1" applyFill="1" applyBorder="1" applyAlignment="1" applyProtection="1">
      <alignment horizontal="right" vertical="center" wrapText="1"/>
    </xf>
    <xf numFmtId="165" fontId="2" fillId="3" borderId="20" xfId="0" applyNumberFormat="1" applyFont="1" applyFill="1" applyBorder="1" applyAlignment="1">
      <alignment horizontal="right" vertical="center"/>
    </xf>
    <xf numFmtId="2" fontId="2" fillId="3" borderId="3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165" fontId="3" fillId="0" borderId="2" xfId="0" applyNumberFormat="1" applyFont="1" applyFill="1" applyBorder="1" applyAlignment="1">
      <alignment horizontal="right" vertical="center"/>
    </xf>
    <xf numFmtId="49" fontId="3" fillId="0" borderId="3" xfId="0" applyNumberFormat="1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165" fontId="3" fillId="0" borderId="3" xfId="0" applyNumberFormat="1" applyFont="1" applyFill="1" applyBorder="1" applyAlignment="1">
      <alignment horizontal="right" vertical="center"/>
    </xf>
    <xf numFmtId="2" fontId="2" fillId="0" borderId="27" xfId="0" applyNumberFormat="1" applyFont="1" applyFill="1" applyBorder="1" applyAlignment="1">
      <alignment horizontal="center" vertical="center"/>
    </xf>
    <xf numFmtId="2" fontId="3" fillId="2" borderId="28" xfId="0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2" fontId="3" fillId="0" borderId="28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Fill="1" applyBorder="1" applyAlignment="1">
      <alignment horizontal="right" vertical="center"/>
    </xf>
    <xf numFmtId="2" fontId="3" fillId="2" borderId="2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65" fontId="3" fillId="2" borderId="1" xfId="0" applyNumberFormat="1" applyFont="1" applyFill="1" applyBorder="1" applyAlignment="1" applyProtection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2" fontId="2" fillId="0" borderId="22" xfId="0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 applyProtection="1">
      <alignment horizontal="right" vertical="center" wrapText="1"/>
    </xf>
    <xf numFmtId="165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165" fontId="3" fillId="2" borderId="3" xfId="0" applyNumberFormat="1" applyFont="1" applyFill="1" applyBorder="1" applyAlignment="1" applyProtection="1">
      <alignment horizontal="right" vertical="center" wrapText="1"/>
    </xf>
    <xf numFmtId="165" fontId="3" fillId="2" borderId="3" xfId="0" applyNumberFormat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vertical="center" wrapText="1"/>
    </xf>
    <xf numFmtId="4" fontId="3" fillId="0" borderId="10" xfId="0" applyNumberFormat="1" applyFont="1" applyBorder="1" applyAlignment="1" applyProtection="1">
      <alignment horizontal="right" vertical="center" wrapText="1"/>
    </xf>
    <xf numFmtId="165" fontId="3" fillId="0" borderId="10" xfId="0" applyNumberFormat="1" applyFont="1" applyFill="1" applyBorder="1" applyAlignment="1">
      <alignment horizontal="right" vertical="center"/>
    </xf>
    <xf numFmtId="2" fontId="3" fillId="2" borderId="25" xfId="0" applyNumberFormat="1" applyFont="1" applyFill="1" applyBorder="1" applyAlignment="1">
      <alignment horizontal="center" vertical="center"/>
    </xf>
    <xf numFmtId="49" fontId="2" fillId="3" borderId="20" xfId="0" applyNumberFormat="1" applyFont="1" applyFill="1" applyBorder="1" applyAlignment="1" applyProtection="1">
      <alignment vertical="center" wrapText="1"/>
    </xf>
    <xf numFmtId="165" fontId="3" fillId="0" borderId="10" xfId="0" applyNumberFormat="1" applyFont="1" applyFill="1" applyBorder="1" applyAlignment="1" applyProtection="1">
      <alignment horizontal="right" vertical="center" wrapText="1"/>
    </xf>
    <xf numFmtId="49" fontId="3" fillId="3" borderId="20" xfId="0" applyNumberFormat="1" applyFont="1" applyFill="1" applyBorder="1" applyAlignment="1" applyProtection="1">
      <alignment horizontal="center" vertical="center" wrapText="1"/>
    </xf>
    <xf numFmtId="49" fontId="2" fillId="3" borderId="20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165" fontId="3" fillId="0" borderId="8" xfId="0" applyNumberFormat="1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 applyProtection="1">
      <alignment horizontal="left"/>
    </xf>
    <xf numFmtId="49" fontId="2" fillId="2" borderId="10" xfId="0" applyNumberFormat="1" applyFont="1" applyFill="1" applyBorder="1" applyAlignment="1" applyProtection="1">
      <alignment horizontal="center"/>
    </xf>
    <xf numFmtId="165" fontId="2" fillId="2" borderId="10" xfId="0" applyNumberFormat="1" applyFont="1" applyFill="1" applyBorder="1" applyAlignment="1" applyProtection="1">
      <alignment horizontal="right"/>
    </xf>
    <xf numFmtId="2" fontId="2" fillId="2" borderId="25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165" fontId="3" fillId="0" borderId="16" xfId="0" applyNumberFormat="1" applyFont="1" applyFill="1" applyBorder="1" applyAlignment="1" applyProtection="1">
      <alignment horizontal="right" vertical="center" wrapText="1"/>
    </xf>
    <xf numFmtId="165" fontId="3" fillId="0" borderId="16" xfId="0" applyNumberFormat="1" applyFont="1" applyFill="1" applyBorder="1" applyAlignment="1">
      <alignment horizontal="right" vertical="center"/>
    </xf>
    <xf numFmtId="2" fontId="3" fillId="2" borderId="26" xfId="0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 applyProtection="1">
      <alignment horizontal="right" vertical="center" wrapText="1"/>
    </xf>
    <xf numFmtId="0" fontId="2" fillId="2" borderId="36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2" fontId="3" fillId="2" borderId="24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 applyProtection="1">
      <alignment horizontal="left" vertical="center" wrapText="1"/>
    </xf>
    <xf numFmtId="49" fontId="3" fillId="2" borderId="5" xfId="0" applyNumberFormat="1" applyFont="1" applyFill="1" applyBorder="1" applyAlignment="1" applyProtection="1">
      <alignment horizontal="left" vertical="center" wrapText="1"/>
    </xf>
    <xf numFmtId="4" fontId="3" fillId="0" borderId="16" xfId="0" applyNumberFormat="1" applyFont="1" applyBorder="1" applyAlignment="1" applyProtection="1">
      <alignment horizontal="right" vertical="center" wrapText="1"/>
    </xf>
    <xf numFmtId="2" fontId="2" fillId="3" borderId="25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 applyProtection="1">
      <alignment vertical="center" wrapText="1"/>
    </xf>
    <xf numFmtId="49" fontId="3" fillId="2" borderId="4" xfId="0" applyNumberFormat="1" applyFont="1" applyFill="1" applyBorder="1" applyAlignment="1" applyProtection="1">
      <alignment vertical="center" wrapText="1"/>
    </xf>
    <xf numFmtId="49" fontId="3" fillId="2" borderId="11" xfId="0" applyNumberFormat="1" applyFont="1" applyFill="1" applyBorder="1" applyAlignment="1" applyProtection="1">
      <alignment horizontal="left"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49" fontId="2" fillId="3" borderId="20" xfId="0" applyNumberFormat="1" applyFont="1" applyFill="1" applyBorder="1" applyAlignment="1" applyProtection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2" borderId="0" xfId="0" applyFont="1" applyFill="1" applyAlignment="1">
      <alignment horizontal="center" vertical="center" wrapText="1"/>
    </xf>
    <xf numFmtId="2" fontId="3" fillId="2" borderId="27" xfId="0" applyNumberFormat="1" applyFont="1" applyFill="1" applyBorder="1" applyAlignment="1">
      <alignment horizontal="center" vertical="center"/>
    </xf>
    <xf numFmtId="2" fontId="3" fillId="2" borderId="28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49" fontId="2" fillId="2" borderId="12" xfId="0" applyNumberFormat="1" applyFont="1" applyFill="1" applyBorder="1" applyAlignment="1" applyProtection="1">
      <alignment horizontal="left" vertical="center" wrapText="1"/>
    </xf>
    <xf numFmtId="49" fontId="2" fillId="2" borderId="5" xfId="0" applyNumberFormat="1" applyFont="1" applyFill="1" applyBorder="1" applyAlignment="1" applyProtection="1">
      <alignment horizontal="left" vertical="center" wrapText="1"/>
    </xf>
    <xf numFmtId="49" fontId="2" fillId="2" borderId="4" xfId="0" applyNumberFormat="1" applyFont="1" applyFill="1" applyBorder="1" applyAlignment="1" applyProtection="1">
      <alignment horizontal="left" vertical="center" wrapText="1"/>
    </xf>
    <xf numFmtId="0" fontId="2" fillId="0" borderId="4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 applyProtection="1">
      <alignment horizontal="left" vertical="center" wrapText="1"/>
    </xf>
    <xf numFmtId="49" fontId="2" fillId="2" borderId="17" xfId="0" applyNumberFormat="1" applyFont="1" applyFill="1" applyBorder="1" applyAlignment="1" applyProtection="1">
      <alignment horizontal="left" vertical="center" wrapText="1"/>
    </xf>
    <xf numFmtId="49" fontId="2" fillId="2" borderId="9" xfId="0" applyNumberFormat="1" applyFont="1" applyFill="1" applyBorder="1" applyAlignment="1" applyProtection="1">
      <alignment horizontal="left" vertical="center" wrapText="1"/>
    </xf>
    <xf numFmtId="49" fontId="2" fillId="2" borderId="6" xfId="0" applyNumberFormat="1" applyFont="1" applyFill="1" applyBorder="1" applyAlignment="1" applyProtection="1">
      <alignment horizontal="left" vertical="center" wrapText="1"/>
    </xf>
    <xf numFmtId="49" fontId="2" fillId="2" borderId="23" xfId="0" applyNumberFormat="1" applyFont="1" applyFill="1" applyBorder="1" applyAlignment="1" applyProtection="1">
      <alignment horizontal="left" vertical="center" wrapText="1"/>
    </xf>
    <xf numFmtId="49" fontId="2" fillId="2" borderId="30" xfId="0" applyNumberFormat="1" applyFont="1" applyFill="1" applyBorder="1" applyAlignment="1" applyProtection="1">
      <alignment horizontal="left" vertical="center" wrapText="1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2" fontId="2" fillId="0" borderId="28" xfId="0" applyNumberFormat="1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left" vertical="center" wrapText="1"/>
    </xf>
    <xf numFmtId="49" fontId="2" fillId="2" borderId="13" xfId="0" applyNumberFormat="1" applyFont="1" applyFill="1" applyBorder="1" applyAlignment="1" applyProtection="1">
      <alignment horizontal="left" vertical="center" wrapText="1"/>
    </xf>
    <xf numFmtId="49" fontId="2" fillId="2" borderId="43" xfId="0" applyNumberFormat="1" applyFont="1" applyFill="1" applyBorder="1" applyAlignment="1" applyProtection="1">
      <alignment horizontal="left" vertical="center" wrapText="1"/>
    </xf>
    <xf numFmtId="0" fontId="2" fillId="0" borderId="35" xfId="0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 applyProtection="1">
      <alignment horizontal="left" vertical="center" wrapText="1"/>
    </xf>
    <xf numFmtId="49" fontId="2" fillId="2" borderId="18" xfId="0" applyNumberFormat="1" applyFont="1" applyFill="1" applyBorder="1" applyAlignment="1" applyProtection="1">
      <alignment horizontal="left" vertical="center" wrapText="1"/>
    </xf>
    <xf numFmtId="49" fontId="2" fillId="2" borderId="21" xfId="0" applyNumberFormat="1" applyFont="1" applyFill="1" applyBorder="1" applyAlignment="1" applyProtection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2" fontId="2" fillId="2" borderId="27" xfId="0" applyNumberFormat="1" applyFont="1" applyFill="1" applyBorder="1" applyAlignment="1">
      <alignment horizontal="center" vertical="center"/>
    </xf>
    <xf numFmtId="2" fontId="2" fillId="2" borderId="22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/>
    </xf>
    <xf numFmtId="49" fontId="2" fillId="2" borderId="33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2" fontId="3" fillId="2" borderId="26" xfId="0" applyNumberFormat="1" applyFont="1" applyFill="1" applyBorder="1" applyAlignment="1">
      <alignment horizontal="center" vertical="center"/>
    </xf>
    <xf numFmtId="2" fontId="3" fillId="2" borderId="24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 applyProtection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S149"/>
  <sheetViews>
    <sheetView tabSelected="1" zoomScaleNormal="100" zoomScaleSheetLayoutView="100" workbookViewId="0">
      <selection activeCell="F5" sqref="F5"/>
    </sheetView>
  </sheetViews>
  <sheetFormatPr defaultRowHeight="12.75" customHeight="1" outlineLevelRow="1" x14ac:dyDescent="0.2"/>
  <cols>
    <col min="1" max="1" width="5" style="4" customWidth="1"/>
    <col min="2" max="2" width="43.5703125" style="4" customWidth="1"/>
    <col min="3" max="3" width="25.5703125" style="4" customWidth="1"/>
    <col min="4" max="4" width="13.7109375" style="4" customWidth="1"/>
    <col min="5" max="5" width="17.28515625" style="4" customWidth="1"/>
    <col min="6" max="6" width="15.7109375" style="4" customWidth="1"/>
    <col min="7" max="7" width="9.42578125" style="4" customWidth="1"/>
    <col min="8" max="8" width="12.85546875" style="4" customWidth="1"/>
    <col min="9" max="9" width="13.28515625" style="4" customWidth="1"/>
    <col min="10" max="10" width="13.85546875" style="4" customWidth="1"/>
    <col min="11" max="11" width="12" style="4" customWidth="1"/>
    <col min="12" max="201" width="9.140625" style="4"/>
  </cols>
  <sheetData>
    <row r="1" spans="1:201" s="1" customFormat="1" ht="21.75" customHeight="1" x14ac:dyDescent="0.35">
      <c r="A1" s="13"/>
      <c r="B1" s="14"/>
      <c r="C1" s="13"/>
      <c r="D1" s="13"/>
      <c r="E1" s="15"/>
      <c r="F1" s="34"/>
      <c r="G1" s="34"/>
      <c r="H1" s="110" t="s">
        <v>64</v>
      </c>
      <c r="I1" s="110"/>
      <c r="J1" s="110"/>
      <c r="K1" s="110"/>
      <c r="L1" s="18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</row>
    <row r="2" spans="1:201" s="1" customFormat="1" ht="23.25" customHeight="1" x14ac:dyDescent="0.35">
      <c r="A2" s="13"/>
      <c r="B2" s="14"/>
      <c r="C2" s="13"/>
      <c r="D2" s="13"/>
      <c r="E2" s="15"/>
      <c r="F2" s="34"/>
      <c r="G2" s="111" t="s">
        <v>65</v>
      </c>
      <c r="H2" s="111"/>
      <c r="I2" s="111"/>
      <c r="J2" s="111"/>
      <c r="K2" s="111"/>
      <c r="L2" s="1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</row>
    <row r="3" spans="1:201" s="1" customFormat="1" ht="25.5" customHeight="1" x14ac:dyDescent="0.35">
      <c r="A3" s="13"/>
      <c r="B3" s="14"/>
      <c r="C3" s="13"/>
      <c r="D3" s="13"/>
      <c r="E3" s="15"/>
      <c r="F3" s="111" t="s">
        <v>66</v>
      </c>
      <c r="G3" s="111"/>
      <c r="H3" s="111"/>
      <c r="I3" s="111"/>
      <c r="J3" s="111"/>
      <c r="K3" s="111"/>
      <c r="L3" s="2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</row>
    <row r="4" spans="1:201" s="1" customFormat="1" ht="20.25" customHeight="1" x14ac:dyDescent="0.35">
      <c r="A4" s="13"/>
      <c r="B4" s="14"/>
      <c r="C4" s="13"/>
      <c r="D4" s="13"/>
      <c r="E4" s="15"/>
      <c r="F4" s="111" t="s">
        <v>163</v>
      </c>
      <c r="G4" s="111"/>
      <c r="H4" s="111"/>
      <c r="I4" s="111"/>
      <c r="J4" s="111"/>
      <c r="K4" s="111"/>
      <c r="L4" s="2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</row>
    <row r="5" spans="1:201" s="1" customFormat="1" ht="20.25" customHeight="1" x14ac:dyDescent="0.35">
      <c r="A5" s="13"/>
      <c r="B5" s="14"/>
      <c r="C5" s="13"/>
      <c r="D5" s="13"/>
      <c r="E5" s="15"/>
      <c r="F5" s="33" t="s">
        <v>161</v>
      </c>
      <c r="G5" s="33"/>
      <c r="H5" s="33"/>
      <c r="I5" s="33"/>
      <c r="J5" s="33"/>
      <c r="K5" s="33"/>
      <c r="L5" s="20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</row>
    <row r="6" spans="1:201" s="1" customFormat="1" ht="30.75" customHeight="1" x14ac:dyDescent="0.35">
      <c r="A6" s="13"/>
      <c r="B6" s="14"/>
      <c r="C6" s="13"/>
      <c r="D6" s="13"/>
      <c r="E6" s="13"/>
      <c r="F6" s="13"/>
      <c r="G6" s="16"/>
      <c r="H6" s="16"/>
      <c r="I6" s="13"/>
      <c r="J6" s="13"/>
      <c r="K6" s="1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</row>
    <row r="7" spans="1:201" s="3" customFormat="1" ht="30.75" customHeight="1" x14ac:dyDescent="0.35">
      <c r="A7" s="112" t="s">
        <v>153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</row>
    <row r="8" spans="1:201" s="2" customFormat="1" ht="20.25" customHeight="1" x14ac:dyDescent="0.25">
      <c r="A8" s="112" t="s">
        <v>154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</row>
    <row r="9" spans="1:201" s="2" customFormat="1" ht="7.5" customHeight="1" x14ac:dyDescent="0.25">
      <c r="A9" s="8"/>
      <c r="B9" s="9"/>
      <c r="C9" s="9"/>
      <c r="D9" s="9"/>
      <c r="E9" s="9"/>
      <c r="F9" s="9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</row>
    <row r="10" spans="1:201" s="2" customFormat="1" ht="24.75" customHeight="1" thickBot="1" x14ac:dyDescent="0.3">
      <c r="A10" s="8"/>
      <c r="B10" s="10"/>
      <c r="C10" s="8"/>
      <c r="D10" s="8"/>
      <c r="E10" s="8"/>
      <c r="F10" s="8"/>
      <c r="G10" s="8"/>
      <c r="H10" s="8"/>
      <c r="I10" s="8"/>
      <c r="J10" s="11" t="s">
        <v>68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</row>
    <row r="11" spans="1:201" ht="63.75" thickBot="1" x14ac:dyDescent="0.3">
      <c r="A11" s="93" t="s">
        <v>41</v>
      </c>
      <c r="B11" s="92" t="s">
        <v>42</v>
      </c>
      <c r="C11" s="36" t="s">
        <v>43</v>
      </c>
      <c r="D11" s="36" t="s">
        <v>44</v>
      </c>
      <c r="E11" s="37" t="s">
        <v>45</v>
      </c>
      <c r="F11" s="36" t="s">
        <v>46</v>
      </c>
      <c r="G11" s="36" t="s">
        <v>47</v>
      </c>
      <c r="H11" s="36" t="s">
        <v>48</v>
      </c>
      <c r="I11" s="38" t="s">
        <v>155</v>
      </c>
      <c r="J11" s="36" t="s">
        <v>60</v>
      </c>
      <c r="K11" s="39" t="s">
        <v>67</v>
      </c>
    </row>
    <row r="12" spans="1:201" ht="31.5" customHeight="1" thickBot="1" x14ac:dyDescent="0.25">
      <c r="A12" s="136">
        <v>1</v>
      </c>
      <c r="B12" s="137" t="s">
        <v>69</v>
      </c>
      <c r="C12" s="40" t="s">
        <v>49</v>
      </c>
      <c r="D12" s="107"/>
      <c r="E12" s="107"/>
      <c r="F12" s="107"/>
      <c r="G12" s="107"/>
      <c r="H12" s="41">
        <f>SUM(H13:H14)</f>
        <v>2000</v>
      </c>
      <c r="I12" s="41">
        <f>SUM(I13:I14)</f>
        <v>0</v>
      </c>
      <c r="J12" s="42">
        <f>SUM(J13:J14)</f>
        <v>2000</v>
      </c>
      <c r="K12" s="43">
        <f>I12*100/H12</f>
        <v>0</v>
      </c>
      <c r="L12" s="12"/>
    </row>
    <row r="13" spans="1:201" ht="31.5" customHeight="1" x14ac:dyDescent="0.2">
      <c r="A13" s="105"/>
      <c r="B13" s="138"/>
      <c r="C13" s="140" t="s">
        <v>50</v>
      </c>
      <c r="D13" s="44" t="s">
        <v>2</v>
      </c>
      <c r="E13" s="44" t="s">
        <v>1</v>
      </c>
      <c r="F13" s="44" t="s">
        <v>0</v>
      </c>
      <c r="G13" s="44" t="s">
        <v>4</v>
      </c>
      <c r="H13" s="45">
        <v>150</v>
      </c>
      <c r="I13" s="45">
        <v>0</v>
      </c>
      <c r="J13" s="46">
        <f>H13-I13</f>
        <v>150</v>
      </c>
      <c r="K13" s="113"/>
    </row>
    <row r="14" spans="1:201" ht="24" customHeight="1" outlineLevel="1" thickBot="1" x14ac:dyDescent="0.25">
      <c r="A14" s="106"/>
      <c r="B14" s="139"/>
      <c r="C14" s="141"/>
      <c r="D14" s="47" t="s">
        <v>2</v>
      </c>
      <c r="E14" s="47" t="s">
        <v>1</v>
      </c>
      <c r="F14" s="47" t="s">
        <v>0</v>
      </c>
      <c r="G14" s="47" t="s">
        <v>5</v>
      </c>
      <c r="H14" s="48">
        <v>1850</v>
      </c>
      <c r="I14" s="48">
        <v>0</v>
      </c>
      <c r="J14" s="49">
        <f>H14-I14</f>
        <v>1850</v>
      </c>
      <c r="K14" s="114"/>
    </row>
    <row r="15" spans="1:201" ht="35.25" customHeight="1" thickBot="1" x14ac:dyDescent="0.25">
      <c r="A15" s="104">
        <v>2</v>
      </c>
      <c r="B15" s="117" t="s">
        <v>70</v>
      </c>
      <c r="C15" s="40" t="s">
        <v>49</v>
      </c>
      <c r="D15" s="107"/>
      <c r="E15" s="107"/>
      <c r="F15" s="107"/>
      <c r="G15" s="107"/>
      <c r="H15" s="41">
        <f>SUM(H16:H17)</f>
        <v>435</v>
      </c>
      <c r="I15" s="41">
        <f>SUM(I16:I17)</f>
        <v>130</v>
      </c>
      <c r="J15" s="41">
        <f>SUM(J16:J17)</f>
        <v>305</v>
      </c>
      <c r="K15" s="43">
        <f>I15*100/H15</f>
        <v>29.885057471264368</v>
      </c>
      <c r="L15" s="12"/>
    </row>
    <row r="16" spans="1:201" ht="35.25" customHeight="1" x14ac:dyDescent="0.2">
      <c r="A16" s="105"/>
      <c r="B16" s="118"/>
      <c r="C16" s="26" t="s">
        <v>120</v>
      </c>
      <c r="D16" s="26" t="s">
        <v>39</v>
      </c>
      <c r="E16" s="26" t="s">
        <v>1</v>
      </c>
      <c r="F16" s="26" t="s">
        <v>6</v>
      </c>
      <c r="G16" s="26" t="s">
        <v>3</v>
      </c>
      <c r="H16" s="45">
        <v>385</v>
      </c>
      <c r="I16" s="45">
        <v>130</v>
      </c>
      <c r="J16" s="46">
        <f>H16-I16</f>
        <v>255</v>
      </c>
      <c r="K16" s="50"/>
      <c r="L16" s="12"/>
    </row>
    <row r="17" spans="1:201" ht="49.5" customHeight="1" thickBot="1" x14ac:dyDescent="0.25">
      <c r="A17" s="106"/>
      <c r="B17" s="119"/>
      <c r="C17" s="23" t="s">
        <v>119</v>
      </c>
      <c r="D17" s="24" t="s">
        <v>33</v>
      </c>
      <c r="E17" s="24" t="s">
        <v>10</v>
      </c>
      <c r="F17" s="24" t="s">
        <v>6</v>
      </c>
      <c r="G17" s="24" t="s">
        <v>5</v>
      </c>
      <c r="H17" s="48">
        <v>50</v>
      </c>
      <c r="I17" s="48">
        <v>0</v>
      </c>
      <c r="J17" s="49">
        <f>H17-I17</f>
        <v>50</v>
      </c>
      <c r="K17" s="51"/>
    </row>
    <row r="18" spans="1:201" ht="57.75" customHeight="1" outlineLevel="1" thickBot="1" x14ac:dyDescent="0.25">
      <c r="A18" s="104">
        <v>3</v>
      </c>
      <c r="B18" s="117" t="s">
        <v>71</v>
      </c>
      <c r="C18" s="40" t="s">
        <v>49</v>
      </c>
      <c r="D18" s="107"/>
      <c r="E18" s="107"/>
      <c r="F18" s="107"/>
      <c r="G18" s="107"/>
      <c r="H18" s="41">
        <f>SUM(H19:H20)</f>
        <v>560</v>
      </c>
      <c r="I18" s="41">
        <f>SUM(I19:I20)</f>
        <v>400</v>
      </c>
      <c r="J18" s="41">
        <f>SUM(J19:J20)</f>
        <v>160</v>
      </c>
      <c r="K18" s="43">
        <f>I18*100/H18</f>
        <v>71.428571428571431</v>
      </c>
      <c r="L18" s="12"/>
    </row>
    <row r="19" spans="1:201" ht="21" customHeight="1" outlineLevel="1" x14ac:dyDescent="0.2">
      <c r="A19" s="105"/>
      <c r="B19" s="133"/>
      <c r="C19" s="52" t="s">
        <v>120</v>
      </c>
      <c r="D19" s="26" t="s">
        <v>2</v>
      </c>
      <c r="E19" s="26" t="s">
        <v>1</v>
      </c>
      <c r="F19" s="26" t="s">
        <v>72</v>
      </c>
      <c r="G19" s="26" t="s">
        <v>3</v>
      </c>
      <c r="H19" s="45">
        <v>460</v>
      </c>
      <c r="I19" s="45">
        <v>400</v>
      </c>
      <c r="J19" s="46">
        <f>H19-I19</f>
        <v>60</v>
      </c>
      <c r="K19" s="50"/>
    </row>
    <row r="20" spans="1:201" ht="24.75" customHeight="1" outlineLevel="1" thickBot="1" x14ac:dyDescent="0.25">
      <c r="A20" s="106"/>
      <c r="B20" s="134"/>
      <c r="C20" s="53" t="s">
        <v>120</v>
      </c>
      <c r="D20" s="24" t="s">
        <v>2</v>
      </c>
      <c r="E20" s="24" t="s">
        <v>1</v>
      </c>
      <c r="F20" s="24" t="s">
        <v>72</v>
      </c>
      <c r="G20" s="24" t="s">
        <v>4</v>
      </c>
      <c r="H20" s="48">
        <v>100</v>
      </c>
      <c r="I20" s="48">
        <v>0</v>
      </c>
      <c r="J20" s="49">
        <f>H20-I20</f>
        <v>100</v>
      </c>
      <c r="K20" s="54"/>
    </row>
    <row r="21" spans="1:201" s="5" customFormat="1" ht="30" customHeight="1" thickBot="1" x14ac:dyDescent="0.25">
      <c r="A21" s="104">
        <v>4</v>
      </c>
      <c r="B21" s="117" t="s">
        <v>121</v>
      </c>
      <c r="C21" s="40" t="s">
        <v>49</v>
      </c>
      <c r="D21" s="107"/>
      <c r="E21" s="107"/>
      <c r="F21" s="107"/>
      <c r="G21" s="107"/>
      <c r="H21" s="41">
        <f>SUM(H22:H24)</f>
        <v>33030</v>
      </c>
      <c r="I21" s="41">
        <f>SUM(I22:I24)</f>
        <v>30000</v>
      </c>
      <c r="J21" s="42">
        <f>SUM(J22:J24)</f>
        <v>3030</v>
      </c>
      <c r="K21" s="43">
        <f>I21*100/H21</f>
        <v>90.826521344232518</v>
      </c>
      <c r="L21" s="12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</row>
    <row r="22" spans="1:201" s="5" customFormat="1" ht="50.25" customHeight="1" outlineLevel="1" x14ac:dyDescent="0.2">
      <c r="A22" s="105"/>
      <c r="B22" s="133"/>
      <c r="C22" s="52" t="s">
        <v>120</v>
      </c>
      <c r="D22" s="26" t="s">
        <v>8</v>
      </c>
      <c r="E22" s="26" t="s">
        <v>1</v>
      </c>
      <c r="F22" s="26" t="s">
        <v>7</v>
      </c>
      <c r="G22" s="26" t="s">
        <v>3</v>
      </c>
      <c r="H22" s="45">
        <v>30</v>
      </c>
      <c r="I22" s="45">
        <v>0</v>
      </c>
      <c r="J22" s="46">
        <f>H22-I22</f>
        <v>30</v>
      </c>
      <c r="K22" s="11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</row>
    <row r="23" spans="1:201" s="5" customFormat="1" ht="50.25" customHeight="1" outlineLevel="1" x14ac:dyDescent="0.2">
      <c r="A23" s="120"/>
      <c r="B23" s="135"/>
      <c r="C23" s="52" t="s">
        <v>120</v>
      </c>
      <c r="D23" s="26" t="s">
        <v>8</v>
      </c>
      <c r="E23" s="26" t="s">
        <v>1</v>
      </c>
      <c r="F23" s="26" t="s">
        <v>7</v>
      </c>
      <c r="G23" s="87" t="s">
        <v>5</v>
      </c>
      <c r="H23" s="99">
        <v>30000</v>
      </c>
      <c r="I23" s="99">
        <v>30000</v>
      </c>
      <c r="J23" s="46">
        <f>H23-I23</f>
        <v>0</v>
      </c>
      <c r="K23" s="148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</row>
    <row r="24" spans="1:201" s="5" customFormat="1" ht="45.75" customHeight="1" outlineLevel="1" thickBot="1" x14ac:dyDescent="0.25">
      <c r="A24" s="106"/>
      <c r="B24" s="134"/>
      <c r="C24" s="53" t="s">
        <v>120</v>
      </c>
      <c r="D24" s="24" t="s">
        <v>8</v>
      </c>
      <c r="E24" s="24" t="s">
        <v>1</v>
      </c>
      <c r="F24" s="24" t="s">
        <v>7</v>
      </c>
      <c r="G24" s="24" t="s">
        <v>9</v>
      </c>
      <c r="H24" s="48">
        <v>3000</v>
      </c>
      <c r="I24" s="48">
        <v>0</v>
      </c>
      <c r="J24" s="49">
        <f>H24-I24</f>
        <v>3000</v>
      </c>
      <c r="K24" s="11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</row>
    <row r="25" spans="1:201" ht="30" customHeight="1" outlineLevel="1" thickBot="1" x14ac:dyDescent="0.25">
      <c r="A25" s="128">
        <v>5</v>
      </c>
      <c r="B25" s="117" t="s">
        <v>73</v>
      </c>
      <c r="C25" s="40" t="s">
        <v>49</v>
      </c>
      <c r="D25" s="107"/>
      <c r="E25" s="107"/>
      <c r="F25" s="107"/>
      <c r="G25" s="107"/>
      <c r="H25" s="41">
        <f>SUM(H26:H27)</f>
        <v>2010</v>
      </c>
      <c r="I25" s="41">
        <f>SUM(I26:I27)</f>
        <v>560.70000000000005</v>
      </c>
      <c r="J25" s="42">
        <f>SUM(J26:J27)</f>
        <v>1449.3</v>
      </c>
      <c r="K25" s="43">
        <f>I25*100/H25</f>
        <v>27.895522388059707</v>
      </c>
      <c r="L25" s="12"/>
    </row>
    <row r="26" spans="1:201" ht="39.75" customHeight="1" outlineLevel="1" x14ac:dyDescent="0.2">
      <c r="A26" s="121"/>
      <c r="B26" s="118"/>
      <c r="C26" s="65" t="s">
        <v>120</v>
      </c>
      <c r="D26" s="26" t="s">
        <v>61</v>
      </c>
      <c r="E26" s="26" t="s">
        <v>1</v>
      </c>
      <c r="F26" s="26" t="s">
        <v>62</v>
      </c>
      <c r="G26" s="26" t="s">
        <v>3</v>
      </c>
      <c r="H26" s="45">
        <v>230</v>
      </c>
      <c r="I26" s="45">
        <v>118.2</v>
      </c>
      <c r="J26" s="46">
        <f>H26-I26</f>
        <v>111.8</v>
      </c>
      <c r="K26" s="113"/>
    </row>
    <row r="27" spans="1:201" ht="39.75" customHeight="1" outlineLevel="1" thickBot="1" x14ac:dyDescent="0.25">
      <c r="A27" s="129"/>
      <c r="B27" s="119"/>
      <c r="C27" s="23" t="s">
        <v>120</v>
      </c>
      <c r="D27" s="24" t="s">
        <v>61</v>
      </c>
      <c r="E27" s="24" t="s">
        <v>1</v>
      </c>
      <c r="F27" s="24" t="s">
        <v>62</v>
      </c>
      <c r="G27" s="24" t="s">
        <v>4</v>
      </c>
      <c r="H27" s="48">
        <v>1780</v>
      </c>
      <c r="I27" s="48">
        <v>442.5</v>
      </c>
      <c r="J27" s="49">
        <f>H27-I27</f>
        <v>1337.5</v>
      </c>
      <c r="K27" s="114"/>
    </row>
    <row r="28" spans="1:201" ht="39.75" customHeight="1" outlineLevel="1" thickBot="1" x14ac:dyDescent="0.25">
      <c r="A28" s="104">
        <v>6</v>
      </c>
      <c r="B28" s="117" t="s">
        <v>122</v>
      </c>
      <c r="C28" s="40" t="s">
        <v>49</v>
      </c>
      <c r="D28" s="107"/>
      <c r="E28" s="107"/>
      <c r="F28" s="107"/>
      <c r="G28" s="107"/>
      <c r="H28" s="41">
        <f>SUM(H29:H42)</f>
        <v>85906.7</v>
      </c>
      <c r="I28" s="41">
        <f t="shared" ref="I28:J28" si="0">SUM(I29:I42)</f>
        <v>14380.400000000001</v>
      </c>
      <c r="J28" s="41">
        <f t="shared" si="0"/>
        <v>71526.3</v>
      </c>
      <c r="K28" s="43">
        <f>I28*100/H28</f>
        <v>16.739555820442412</v>
      </c>
    </row>
    <row r="29" spans="1:201" ht="39.75" customHeight="1" outlineLevel="1" x14ac:dyDescent="0.2">
      <c r="A29" s="105"/>
      <c r="B29" s="118"/>
      <c r="C29" s="65" t="s">
        <v>131</v>
      </c>
      <c r="D29" s="26" t="s">
        <v>35</v>
      </c>
      <c r="E29" s="26" t="s">
        <v>1</v>
      </c>
      <c r="F29" s="26" t="s">
        <v>124</v>
      </c>
      <c r="G29" s="26" t="s">
        <v>3</v>
      </c>
      <c r="H29" s="67">
        <v>16453.2</v>
      </c>
      <c r="I29" s="45">
        <v>0</v>
      </c>
      <c r="J29" s="46">
        <f>H29-I29</f>
        <v>16453.2</v>
      </c>
      <c r="K29" s="113"/>
    </row>
    <row r="30" spans="1:201" ht="66" customHeight="1" outlineLevel="1" x14ac:dyDescent="0.2">
      <c r="A30" s="105"/>
      <c r="B30" s="118"/>
      <c r="C30" s="21" t="s">
        <v>125</v>
      </c>
      <c r="D30" s="22" t="s">
        <v>33</v>
      </c>
      <c r="E30" s="22" t="s">
        <v>123</v>
      </c>
      <c r="F30" s="22" t="s">
        <v>124</v>
      </c>
      <c r="G30" s="22" t="s">
        <v>118</v>
      </c>
      <c r="H30" s="25">
        <v>8700</v>
      </c>
      <c r="I30" s="55">
        <v>5120.8</v>
      </c>
      <c r="J30" s="56">
        <f t="shared" ref="J30:J42" si="1">H30-I30</f>
        <v>3579.2</v>
      </c>
      <c r="K30" s="132"/>
    </row>
    <row r="31" spans="1:201" ht="54.75" customHeight="1" outlineLevel="1" x14ac:dyDescent="0.2">
      <c r="A31" s="105"/>
      <c r="B31" s="118"/>
      <c r="C31" s="21" t="s">
        <v>119</v>
      </c>
      <c r="D31" s="22" t="s">
        <v>33</v>
      </c>
      <c r="E31" s="22" t="s">
        <v>10</v>
      </c>
      <c r="F31" s="22" t="s">
        <v>124</v>
      </c>
      <c r="G31" s="22" t="s">
        <v>5</v>
      </c>
      <c r="H31" s="25">
        <v>1540</v>
      </c>
      <c r="I31" s="55">
        <v>1540</v>
      </c>
      <c r="J31" s="56">
        <f t="shared" si="1"/>
        <v>0</v>
      </c>
      <c r="K31" s="57"/>
    </row>
    <row r="32" spans="1:201" ht="39.75" customHeight="1" outlineLevel="1" x14ac:dyDescent="0.2">
      <c r="A32" s="105"/>
      <c r="B32" s="118"/>
      <c r="C32" s="109" t="s">
        <v>51</v>
      </c>
      <c r="D32" s="22" t="s">
        <v>21</v>
      </c>
      <c r="E32" s="22" t="s">
        <v>20</v>
      </c>
      <c r="F32" s="22" t="s">
        <v>124</v>
      </c>
      <c r="G32" s="22" t="s">
        <v>3</v>
      </c>
      <c r="H32" s="25">
        <v>17900</v>
      </c>
      <c r="I32" s="55">
        <v>950</v>
      </c>
      <c r="J32" s="56">
        <f t="shared" si="1"/>
        <v>16950</v>
      </c>
      <c r="K32" s="57"/>
    </row>
    <row r="33" spans="1:201" ht="39.75" customHeight="1" outlineLevel="1" x14ac:dyDescent="0.2">
      <c r="A33" s="105"/>
      <c r="B33" s="118"/>
      <c r="C33" s="109"/>
      <c r="D33" s="22" t="s">
        <v>23</v>
      </c>
      <c r="E33" s="22" t="s">
        <v>20</v>
      </c>
      <c r="F33" s="22" t="s">
        <v>124</v>
      </c>
      <c r="G33" s="22" t="s">
        <v>3</v>
      </c>
      <c r="H33" s="25">
        <v>15260</v>
      </c>
      <c r="I33" s="55">
        <v>5324.6</v>
      </c>
      <c r="J33" s="56">
        <f t="shared" si="1"/>
        <v>9935.4</v>
      </c>
      <c r="K33" s="57"/>
    </row>
    <row r="34" spans="1:201" ht="39.75" customHeight="1" outlineLevel="1" x14ac:dyDescent="0.2">
      <c r="A34" s="105"/>
      <c r="B34" s="118"/>
      <c r="C34" s="109"/>
      <c r="D34" s="22" t="s">
        <v>25</v>
      </c>
      <c r="E34" s="22" t="s">
        <v>20</v>
      </c>
      <c r="F34" s="22" t="s">
        <v>124</v>
      </c>
      <c r="G34" s="22" t="s">
        <v>5</v>
      </c>
      <c r="H34" s="25">
        <v>1900</v>
      </c>
      <c r="I34" s="55">
        <v>0</v>
      </c>
      <c r="J34" s="56">
        <f t="shared" si="1"/>
        <v>1900</v>
      </c>
      <c r="K34" s="57"/>
    </row>
    <row r="35" spans="1:201" ht="39.75" customHeight="1" outlineLevel="1" x14ac:dyDescent="0.2">
      <c r="A35" s="105"/>
      <c r="B35" s="118"/>
      <c r="C35" s="109"/>
      <c r="D35" s="22" t="s">
        <v>29</v>
      </c>
      <c r="E35" s="22" t="s">
        <v>20</v>
      </c>
      <c r="F35" s="22" t="s">
        <v>124</v>
      </c>
      <c r="G35" s="22" t="s">
        <v>3</v>
      </c>
      <c r="H35" s="25">
        <v>1900</v>
      </c>
      <c r="I35" s="55">
        <v>0</v>
      </c>
      <c r="J35" s="56">
        <f t="shared" si="1"/>
        <v>1900</v>
      </c>
      <c r="K35" s="57"/>
    </row>
    <row r="36" spans="1:201" ht="39.75" customHeight="1" outlineLevel="1" x14ac:dyDescent="0.2">
      <c r="A36" s="105"/>
      <c r="B36" s="108" t="s">
        <v>115</v>
      </c>
      <c r="C36" s="109" t="s">
        <v>119</v>
      </c>
      <c r="D36" s="22" t="s">
        <v>25</v>
      </c>
      <c r="E36" s="22" t="s">
        <v>10</v>
      </c>
      <c r="F36" s="22" t="s">
        <v>126</v>
      </c>
      <c r="G36" s="22" t="s">
        <v>5</v>
      </c>
      <c r="H36" s="25">
        <v>765</v>
      </c>
      <c r="I36" s="55">
        <v>0</v>
      </c>
      <c r="J36" s="56">
        <f t="shared" si="1"/>
        <v>765</v>
      </c>
      <c r="K36" s="57"/>
    </row>
    <row r="37" spans="1:201" ht="39.75" customHeight="1" outlineLevel="1" x14ac:dyDescent="0.2">
      <c r="A37" s="105"/>
      <c r="B37" s="108"/>
      <c r="C37" s="109"/>
      <c r="D37" s="22" t="s">
        <v>35</v>
      </c>
      <c r="E37" s="22" t="s">
        <v>10</v>
      </c>
      <c r="F37" s="22" t="s">
        <v>126</v>
      </c>
      <c r="G37" s="22" t="s">
        <v>5</v>
      </c>
      <c r="H37" s="25">
        <v>3988.3</v>
      </c>
      <c r="I37" s="55">
        <v>1445</v>
      </c>
      <c r="J37" s="56">
        <f t="shared" si="1"/>
        <v>2543.3000000000002</v>
      </c>
      <c r="K37" s="57"/>
    </row>
    <row r="38" spans="1:201" ht="39.75" customHeight="1" outlineLevel="1" x14ac:dyDescent="0.2">
      <c r="A38" s="105"/>
      <c r="B38" s="108"/>
      <c r="C38" s="109" t="s">
        <v>51</v>
      </c>
      <c r="D38" s="22" t="s">
        <v>21</v>
      </c>
      <c r="E38" s="22" t="s">
        <v>20</v>
      </c>
      <c r="F38" s="22" t="s">
        <v>126</v>
      </c>
      <c r="G38" s="22" t="s">
        <v>3</v>
      </c>
      <c r="H38" s="25">
        <v>7660</v>
      </c>
      <c r="I38" s="55">
        <v>0</v>
      </c>
      <c r="J38" s="56">
        <f t="shared" si="1"/>
        <v>7660</v>
      </c>
      <c r="K38" s="57"/>
    </row>
    <row r="39" spans="1:201" ht="39.75" customHeight="1" outlineLevel="1" x14ac:dyDescent="0.2">
      <c r="A39" s="105"/>
      <c r="B39" s="108"/>
      <c r="C39" s="109"/>
      <c r="D39" s="22" t="s">
        <v>23</v>
      </c>
      <c r="E39" s="22" t="s">
        <v>20</v>
      </c>
      <c r="F39" s="22" t="s">
        <v>126</v>
      </c>
      <c r="G39" s="22" t="s">
        <v>3</v>
      </c>
      <c r="H39" s="25">
        <v>5389</v>
      </c>
      <c r="I39" s="55">
        <v>0</v>
      </c>
      <c r="J39" s="56">
        <f t="shared" si="1"/>
        <v>5389</v>
      </c>
      <c r="K39" s="57"/>
    </row>
    <row r="40" spans="1:201" ht="39.75" customHeight="1" outlineLevel="1" x14ac:dyDescent="0.2">
      <c r="A40" s="105"/>
      <c r="B40" s="108"/>
      <c r="C40" s="109"/>
      <c r="D40" s="22" t="s">
        <v>25</v>
      </c>
      <c r="E40" s="22" t="s">
        <v>20</v>
      </c>
      <c r="F40" s="22" t="s">
        <v>126</v>
      </c>
      <c r="G40" s="22" t="s">
        <v>5</v>
      </c>
      <c r="H40" s="25">
        <v>270</v>
      </c>
      <c r="I40" s="55">
        <v>0</v>
      </c>
      <c r="J40" s="56">
        <f t="shared" si="1"/>
        <v>270</v>
      </c>
      <c r="K40" s="57"/>
    </row>
    <row r="41" spans="1:201" ht="61.5" customHeight="1" outlineLevel="1" x14ac:dyDescent="0.2">
      <c r="A41" s="105"/>
      <c r="B41" s="101" t="s">
        <v>127</v>
      </c>
      <c r="C41" s="21" t="s">
        <v>131</v>
      </c>
      <c r="D41" s="22" t="s">
        <v>35</v>
      </c>
      <c r="E41" s="22" t="s">
        <v>1</v>
      </c>
      <c r="F41" s="22" t="s">
        <v>128</v>
      </c>
      <c r="G41" s="22" t="s">
        <v>3</v>
      </c>
      <c r="H41" s="25">
        <v>2000</v>
      </c>
      <c r="I41" s="55">
        <v>0</v>
      </c>
      <c r="J41" s="56">
        <f t="shared" si="1"/>
        <v>2000</v>
      </c>
      <c r="K41" s="57"/>
    </row>
    <row r="42" spans="1:201" ht="56.25" customHeight="1" outlineLevel="1" thickBot="1" x14ac:dyDescent="0.25">
      <c r="A42" s="106"/>
      <c r="B42" s="102" t="s">
        <v>129</v>
      </c>
      <c r="C42" s="23" t="s">
        <v>131</v>
      </c>
      <c r="D42" s="24" t="s">
        <v>35</v>
      </c>
      <c r="E42" s="24" t="s">
        <v>1</v>
      </c>
      <c r="F42" s="24" t="s">
        <v>130</v>
      </c>
      <c r="G42" s="24" t="s">
        <v>3</v>
      </c>
      <c r="H42" s="66">
        <v>2181.1999999999998</v>
      </c>
      <c r="I42" s="48">
        <v>0</v>
      </c>
      <c r="J42" s="49">
        <f t="shared" si="1"/>
        <v>2181.1999999999998</v>
      </c>
      <c r="K42" s="51"/>
    </row>
    <row r="43" spans="1:201" s="5" customFormat="1" ht="37.5" customHeight="1" thickBot="1" x14ac:dyDescent="0.25">
      <c r="A43" s="104">
        <v>7</v>
      </c>
      <c r="B43" s="117" t="s">
        <v>74</v>
      </c>
      <c r="C43" s="40" t="s">
        <v>49</v>
      </c>
      <c r="D43" s="107"/>
      <c r="E43" s="107"/>
      <c r="F43" s="107"/>
      <c r="G43" s="107"/>
      <c r="H43" s="41">
        <f>SUM(H44:H45)</f>
        <v>9087.2000000000007</v>
      </c>
      <c r="I43" s="41">
        <f t="shared" ref="I43:J43" si="2">SUM(I44:I45)</f>
        <v>1368</v>
      </c>
      <c r="J43" s="41">
        <f t="shared" si="2"/>
        <v>7719.2000000000007</v>
      </c>
      <c r="K43" s="43">
        <f>I43*100/H43</f>
        <v>15.054142089972707</v>
      </c>
      <c r="L43" s="12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</row>
    <row r="44" spans="1:201" s="5" customFormat="1" ht="50.25" customHeight="1" outlineLevel="1" x14ac:dyDescent="0.2">
      <c r="A44" s="105"/>
      <c r="B44" s="118"/>
      <c r="C44" s="65" t="s">
        <v>50</v>
      </c>
      <c r="D44" s="26" t="s">
        <v>98</v>
      </c>
      <c r="E44" s="26" t="s">
        <v>1</v>
      </c>
      <c r="F44" s="26" t="s">
        <v>17</v>
      </c>
      <c r="G44" s="26" t="s">
        <v>3</v>
      </c>
      <c r="H44" s="45">
        <v>60</v>
      </c>
      <c r="I44" s="45">
        <v>0</v>
      </c>
      <c r="J44" s="46">
        <f>H44-I44</f>
        <v>60</v>
      </c>
      <c r="K44" s="11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</row>
    <row r="45" spans="1:201" s="5" customFormat="1" ht="86.25" customHeight="1" outlineLevel="1" thickBot="1" x14ac:dyDescent="0.25">
      <c r="A45" s="106"/>
      <c r="B45" s="103" t="s">
        <v>75</v>
      </c>
      <c r="C45" s="28" t="s">
        <v>50</v>
      </c>
      <c r="D45" s="81" t="s">
        <v>2</v>
      </c>
      <c r="E45" s="81" t="s">
        <v>1</v>
      </c>
      <c r="F45" s="81" t="s">
        <v>18</v>
      </c>
      <c r="G45" s="81" t="s">
        <v>4</v>
      </c>
      <c r="H45" s="91">
        <v>9027.2000000000007</v>
      </c>
      <c r="I45" s="91">
        <v>1368</v>
      </c>
      <c r="J45" s="82">
        <f>H45-I45</f>
        <v>7659.2000000000007</v>
      </c>
      <c r="K45" s="149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</row>
    <row r="46" spans="1:201" s="5" customFormat="1" ht="65.25" customHeight="1" thickBot="1" x14ac:dyDescent="0.25">
      <c r="A46" s="104">
        <v>8</v>
      </c>
      <c r="B46" s="117" t="s">
        <v>78</v>
      </c>
      <c r="C46" s="40" t="s">
        <v>49</v>
      </c>
      <c r="D46" s="107"/>
      <c r="E46" s="107"/>
      <c r="F46" s="107"/>
      <c r="G46" s="107"/>
      <c r="H46" s="41">
        <f>SUM(H47:H48)</f>
        <v>162192.20000000001</v>
      </c>
      <c r="I46" s="41">
        <f>SUM(I47:I48)</f>
        <v>1262.5999999999999</v>
      </c>
      <c r="J46" s="41">
        <f>SUM(J47:J48)</f>
        <v>160929.60000000001</v>
      </c>
      <c r="K46" s="43">
        <f>I46*100/H46</f>
        <v>0.77845913675256873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</row>
    <row r="47" spans="1:201" s="5" customFormat="1" ht="50.25" customHeight="1" x14ac:dyDescent="0.2">
      <c r="A47" s="105"/>
      <c r="B47" s="118"/>
      <c r="C47" s="65" t="s">
        <v>131</v>
      </c>
      <c r="D47" s="26" t="s">
        <v>21</v>
      </c>
      <c r="E47" s="26" t="s">
        <v>1</v>
      </c>
      <c r="F47" s="26" t="s">
        <v>19</v>
      </c>
      <c r="G47" s="26" t="s">
        <v>22</v>
      </c>
      <c r="H47" s="67">
        <v>52411.9</v>
      </c>
      <c r="I47" s="46">
        <v>1262.5999999999999</v>
      </c>
      <c r="J47" s="46">
        <f>H47-I47</f>
        <v>51149.3</v>
      </c>
      <c r="K47" s="130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</row>
    <row r="48" spans="1:201" s="5" customFormat="1" ht="40.5" customHeight="1" outlineLevel="1" thickBot="1" x14ac:dyDescent="0.25">
      <c r="A48" s="106"/>
      <c r="B48" s="119"/>
      <c r="C48" s="68" t="s">
        <v>51</v>
      </c>
      <c r="D48" s="24" t="s">
        <v>21</v>
      </c>
      <c r="E48" s="24" t="s">
        <v>20</v>
      </c>
      <c r="F48" s="24" t="s">
        <v>19</v>
      </c>
      <c r="G48" s="24" t="s">
        <v>3</v>
      </c>
      <c r="H48" s="66">
        <v>109780.3</v>
      </c>
      <c r="I48" s="49">
        <v>0</v>
      </c>
      <c r="J48" s="49">
        <f>H48-I48</f>
        <v>109780.3</v>
      </c>
      <c r="K48" s="131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</row>
    <row r="49" spans="1:201" ht="35.25" customHeight="1" thickBot="1" x14ac:dyDescent="0.25">
      <c r="A49" s="104">
        <v>9</v>
      </c>
      <c r="B49" s="117" t="s">
        <v>76</v>
      </c>
      <c r="C49" s="40" t="s">
        <v>49</v>
      </c>
      <c r="D49" s="107"/>
      <c r="E49" s="107"/>
      <c r="F49" s="107"/>
      <c r="G49" s="107"/>
      <c r="H49" s="41">
        <f>SUM(H50:H57)</f>
        <v>30429.800000000003</v>
      </c>
      <c r="I49" s="41">
        <f>SUM(I50:I57)</f>
        <v>1147.3</v>
      </c>
      <c r="J49" s="41">
        <f>SUM(J50:J57)</f>
        <v>29282.5</v>
      </c>
      <c r="K49" s="43">
        <f>I49*100/H49</f>
        <v>3.7703172547962849</v>
      </c>
    </row>
    <row r="50" spans="1:201" s="5" customFormat="1" ht="40.5" customHeight="1" outlineLevel="1" x14ac:dyDescent="0.2">
      <c r="A50" s="105"/>
      <c r="B50" s="118"/>
      <c r="C50" s="27" t="s">
        <v>51</v>
      </c>
      <c r="D50" s="26" t="s">
        <v>11</v>
      </c>
      <c r="E50" s="26" t="s">
        <v>20</v>
      </c>
      <c r="F50" s="26" t="s">
        <v>24</v>
      </c>
      <c r="G50" s="26" t="s">
        <v>12</v>
      </c>
      <c r="H50" s="67">
        <v>4775.7</v>
      </c>
      <c r="I50" s="46">
        <v>0</v>
      </c>
      <c r="J50" s="46">
        <f t="shared" ref="J50:J54" si="3">H50-I50</f>
        <v>4775.7</v>
      </c>
      <c r="K50" s="11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</row>
    <row r="51" spans="1:201" s="5" customFormat="1" ht="40.5" customHeight="1" outlineLevel="1" x14ac:dyDescent="0.2">
      <c r="A51" s="105"/>
      <c r="B51" s="118"/>
      <c r="C51" s="27" t="s">
        <v>51</v>
      </c>
      <c r="D51" s="22" t="s">
        <v>11</v>
      </c>
      <c r="E51" s="22" t="s">
        <v>20</v>
      </c>
      <c r="F51" s="22" t="s">
        <v>24</v>
      </c>
      <c r="G51" s="22" t="s">
        <v>5</v>
      </c>
      <c r="H51" s="55">
        <v>1374.5</v>
      </c>
      <c r="I51" s="55">
        <v>0</v>
      </c>
      <c r="J51" s="56">
        <f t="shared" si="3"/>
        <v>1374.5</v>
      </c>
      <c r="K51" s="132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</row>
    <row r="52" spans="1:201" s="5" customFormat="1" ht="40.5" customHeight="1" outlineLevel="1" x14ac:dyDescent="0.2">
      <c r="A52" s="105"/>
      <c r="B52" s="118"/>
      <c r="C52" s="27" t="s">
        <v>51</v>
      </c>
      <c r="D52" s="22" t="s">
        <v>29</v>
      </c>
      <c r="E52" s="22" t="s">
        <v>20</v>
      </c>
      <c r="F52" s="22" t="s">
        <v>24</v>
      </c>
      <c r="G52" s="22" t="s">
        <v>12</v>
      </c>
      <c r="H52" s="25">
        <v>4074</v>
      </c>
      <c r="I52" s="56">
        <v>0</v>
      </c>
      <c r="J52" s="56">
        <f t="shared" si="3"/>
        <v>4074</v>
      </c>
      <c r="K52" s="132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</row>
    <row r="53" spans="1:201" s="5" customFormat="1" ht="40.5" customHeight="1" outlineLevel="1" x14ac:dyDescent="0.2">
      <c r="A53" s="105"/>
      <c r="B53" s="118"/>
      <c r="C53" s="27" t="s">
        <v>51</v>
      </c>
      <c r="D53" s="22" t="s">
        <v>29</v>
      </c>
      <c r="E53" s="22" t="s">
        <v>20</v>
      </c>
      <c r="F53" s="22" t="s">
        <v>24</v>
      </c>
      <c r="G53" s="22" t="s">
        <v>3</v>
      </c>
      <c r="H53" s="55">
        <v>4103</v>
      </c>
      <c r="I53" s="55">
        <v>1138.0999999999999</v>
      </c>
      <c r="J53" s="56">
        <f t="shared" si="3"/>
        <v>2964.9</v>
      </c>
      <c r="K53" s="132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</row>
    <row r="54" spans="1:201" s="5" customFormat="1" ht="40.5" customHeight="1" outlineLevel="1" x14ac:dyDescent="0.2">
      <c r="A54" s="105"/>
      <c r="B54" s="118"/>
      <c r="C54" s="27" t="s">
        <v>51</v>
      </c>
      <c r="D54" s="22" t="s">
        <v>29</v>
      </c>
      <c r="E54" s="22" t="s">
        <v>20</v>
      </c>
      <c r="F54" s="22" t="s">
        <v>24</v>
      </c>
      <c r="G54" s="22" t="s">
        <v>5</v>
      </c>
      <c r="H54" s="25">
        <v>190.7</v>
      </c>
      <c r="I54" s="56">
        <v>9.1999999999999993</v>
      </c>
      <c r="J54" s="56">
        <f t="shared" si="3"/>
        <v>181.5</v>
      </c>
      <c r="K54" s="132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</row>
    <row r="55" spans="1:201" s="5" customFormat="1" ht="40.5" customHeight="1" outlineLevel="1" x14ac:dyDescent="0.2">
      <c r="A55" s="105"/>
      <c r="B55" s="118"/>
      <c r="C55" s="27" t="s">
        <v>51</v>
      </c>
      <c r="D55" s="22" t="s">
        <v>29</v>
      </c>
      <c r="E55" s="22" t="s">
        <v>20</v>
      </c>
      <c r="F55" s="22" t="s">
        <v>24</v>
      </c>
      <c r="G55" s="22" t="s">
        <v>22</v>
      </c>
      <c r="H55" s="25">
        <v>12671.9</v>
      </c>
      <c r="I55" s="56">
        <v>0</v>
      </c>
      <c r="J55" s="56">
        <f t="shared" ref="J55:J57" si="4">H55-I55</f>
        <v>12671.9</v>
      </c>
      <c r="K55" s="132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</row>
    <row r="56" spans="1:201" s="5" customFormat="1" ht="40.5" customHeight="1" outlineLevel="1" x14ac:dyDescent="0.2">
      <c r="A56" s="105"/>
      <c r="B56" s="118"/>
      <c r="C56" s="35" t="s">
        <v>131</v>
      </c>
      <c r="D56" s="22" t="s">
        <v>29</v>
      </c>
      <c r="E56" s="22" t="s">
        <v>1</v>
      </c>
      <c r="F56" s="22" t="s">
        <v>24</v>
      </c>
      <c r="G56" s="22" t="s">
        <v>22</v>
      </c>
      <c r="H56" s="25">
        <v>1500</v>
      </c>
      <c r="I56" s="56">
        <v>0</v>
      </c>
      <c r="J56" s="56">
        <f t="shared" si="4"/>
        <v>1500</v>
      </c>
      <c r="K56" s="132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</row>
    <row r="57" spans="1:201" s="5" customFormat="1" ht="113.25" customHeight="1" outlineLevel="1" thickBot="1" x14ac:dyDescent="0.25">
      <c r="A57" s="106"/>
      <c r="B57" s="95" t="s">
        <v>77</v>
      </c>
      <c r="C57" s="68" t="s">
        <v>51</v>
      </c>
      <c r="D57" s="24" t="s">
        <v>29</v>
      </c>
      <c r="E57" s="24" t="s">
        <v>20</v>
      </c>
      <c r="F57" s="24" t="s">
        <v>26</v>
      </c>
      <c r="G57" s="24" t="s">
        <v>3</v>
      </c>
      <c r="H57" s="66">
        <v>1740</v>
      </c>
      <c r="I57" s="49">
        <v>0</v>
      </c>
      <c r="J57" s="49">
        <f t="shared" si="4"/>
        <v>1740</v>
      </c>
      <c r="K57" s="11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</row>
    <row r="58" spans="1:201" ht="39.75" customHeight="1" thickBot="1" x14ac:dyDescent="0.25">
      <c r="A58" s="104">
        <v>10</v>
      </c>
      <c r="B58" s="117" t="s">
        <v>79</v>
      </c>
      <c r="C58" s="40" t="s">
        <v>49</v>
      </c>
      <c r="D58" s="107"/>
      <c r="E58" s="107"/>
      <c r="F58" s="107"/>
      <c r="G58" s="107"/>
      <c r="H58" s="42">
        <f>H59+H61+H64+H62+H60+H63</f>
        <v>83867.900000000009</v>
      </c>
      <c r="I58" s="42">
        <f>I59+I61+I64+I62+I60+I63</f>
        <v>20280.7</v>
      </c>
      <c r="J58" s="42">
        <f t="shared" ref="J58" si="5">J59+J61+J64+J62</f>
        <v>23577.5</v>
      </c>
      <c r="K58" s="43">
        <f>I58*100/H58</f>
        <v>24.181719108264303</v>
      </c>
      <c r="L58" s="12"/>
    </row>
    <row r="59" spans="1:201" s="5" customFormat="1" ht="66.75" customHeight="1" x14ac:dyDescent="0.2">
      <c r="A59" s="105"/>
      <c r="B59" s="118"/>
      <c r="C59" s="27" t="s">
        <v>51</v>
      </c>
      <c r="D59" s="26" t="s">
        <v>21</v>
      </c>
      <c r="E59" s="26" t="s">
        <v>20</v>
      </c>
      <c r="F59" s="26" t="s">
        <v>27</v>
      </c>
      <c r="G59" s="26" t="s">
        <v>3</v>
      </c>
      <c r="H59" s="67">
        <v>1695.3</v>
      </c>
      <c r="I59" s="46">
        <v>412.7</v>
      </c>
      <c r="J59" s="46">
        <f t="shared" ref="J59:J64" si="6">H59-I59</f>
        <v>1282.5999999999999</v>
      </c>
      <c r="K59" s="11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</row>
    <row r="60" spans="1:201" s="5" customFormat="1" ht="66.75" customHeight="1" x14ac:dyDescent="0.2">
      <c r="A60" s="105"/>
      <c r="B60" s="118"/>
      <c r="C60" s="35" t="s">
        <v>51</v>
      </c>
      <c r="D60" s="22" t="s">
        <v>23</v>
      </c>
      <c r="E60" s="22" t="s">
        <v>20</v>
      </c>
      <c r="F60" s="22" t="s">
        <v>27</v>
      </c>
      <c r="G60" s="22" t="s">
        <v>3</v>
      </c>
      <c r="H60" s="25">
        <v>37013.4</v>
      </c>
      <c r="I60" s="56">
        <v>391.3</v>
      </c>
      <c r="J60" s="46">
        <f t="shared" si="6"/>
        <v>36622.1</v>
      </c>
      <c r="K60" s="11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</row>
    <row r="61" spans="1:201" s="5" customFormat="1" ht="45.75" customHeight="1" outlineLevel="1" x14ac:dyDescent="0.2">
      <c r="A61" s="105"/>
      <c r="B61" s="118"/>
      <c r="C61" s="35" t="s">
        <v>51</v>
      </c>
      <c r="D61" s="22" t="s">
        <v>106</v>
      </c>
      <c r="E61" s="22" t="s">
        <v>20</v>
      </c>
      <c r="F61" s="22" t="s">
        <v>27</v>
      </c>
      <c r="G61" s="22" t="s">
        <v>4</v>
      </c>
      <c r="H61" s="25">
        <v>210.8</v>
      </c>
      <c r="I61" s="56">
        <v>0</v>
      </c>
      <c r="J61" s="56">
        <f t="shared" si="6"/>
        <v>210.8</v>
      </c>
      <c r="K61" s="132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</row>
    <row r="62" spans="1:201" s="5" customFormat="1" ht="85.5" customHeight="1" outlineLevel="1" x14ac:dyDescent="0.2">
      <c r="A62" s="105"/>
      <c r="B62" s="98" t="s">
        <v>94</v>
      </c>
      <c r="C62" s="35" t="s">
        <v>51</v>
      </c>
      <c r="D62" s="22" t="s">
        <v>23</v>
      </c>
      <c r="E62" s="22" t="s">
        <v>20</v>
      </c>
      <c r="F62" s="22" t="s">
        <v>95</v>
      </c>
      <c r="G62" s="22" t="s">
        <v>3</v>
      </c>
      <c r="H62" s="25">
        <v>35363.5</v>
      </c>
      <c r="I62" s="56">
        <v>13405.1</v>
      </c>
      <c r="J62" s="56">
        <f t="shared" si="6"/>
        <v>21958.400000000001</v>
      </c>
      <c r="K62" s="57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</row>
    <row r="63" spans="1:201" s="5" customFormat="1" ht="85.5" customHeight="1" outlineLevel="1" thickBot="1" x14ac:dyDescent="0.25">
      <c r="A63" s="120"/>
      <c r="B63" s="150" t="s">
        <v>80</v>
      </c>
      <c r="C63" s="68" t="s">
        <v>51</v>
      </c>
      <c r="D63" s="24" t="s">
        <v>106</v>
      </c>
      <c r="E63" s="24" t="s">
        <v>20</v>
      </c>
      <c r="F63" s="24" t="s">
        <v>81</v>
      </c>
      <c r="G63" s="24" t="s">
        <v>4</v>
      </c>
      <c r="H63" s="66">
        <v>9459.2000000000007</v>
      </c>
      <c r="I63" s="49">
        <v>6071.6</v>
      </c>
      <c r="J63" s="49">
        <f t="shared" si="6"/>
        <v>3387.6000000000004</v>
      </c>
      <c r="K63" s="96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</row>
    <row r="64" spans="1:201" s="5" customFormat="1" ht="66.75" customHeight="1" outlineLevel="1" thickBot="1" x14ac:dyDescent="0.25">
      <c r="A64" s="106"/>
      <c r="B64" s="151"/>
      <c r="C64" s="68" t="s">
        <v>51</v>
      </c>
      <c r="D64" s="24" t="s">
        <v>106</v>
      </c>
      <c r="E64" s="24" t="s">
        <v>20</v>
      </c>
      <c r="F64" s="24" t="s">
        <v>157</v>
      </c>
      <c r="G64" s="24" t="s">
        <v>3</v>
      </c>
      <c r="H64" s="66">
        <v>125.7</v>
      </c>
      <c r="I64" s="49">
        <v>0</v>
      </c>
      <c r="J64" s="49">
        <f t="shared" si="6"/>
        <v>125.7</v>
      </c>
      <c r="K64" s="51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</row>
    <row r="65" spans="1:13" ht="33" customHeight="1" thickBot="1" x14ac:dyDescent="0.25">
      <c r="A65" s="104">
        <v>11</v>
      </c>
      <c r="B65" s="117" t="s">
        <v>82</v>
      </c>
      <c r="C65" s="40" t="s">
        <v>49</v>
      </c>
      <c r="D65" s="107"/>
      <c r="E65" s="107"/>
      <c r="F65" s="107"/>
      <c r="G65" s="107"/>
      <c r="H65" s="41">
        <f>SUM(H66:H69)</f>
        <v>13389.9</v>
      </c>
      <c r="I65" s="41">
        <f>SUM(I66:I69)</f>
        <v>1350.7</v>
      </c>
      <c r="J65" s="41">
        <f>SUM(J66:J69)</f>
        <v>12039.2</v>
      </c>
      <c r="K65" s="43">
        <f>I65*100/H65</f>
        <v>10.08745397650468</v>
      </c>
      <c r="L65" s="12"/>
    </row>
    <row r="66" spans="1:13" ht="35.25" customHeight="1" outlineLevel="1" x14ac:dyDescent="0.2">
      <c r="A66" s="105"/>
      <c r="B66" s="118"/>
      <c r="C66" s="27" t="s">
        <v>51</v>
      </c>
      <c r="D66" s="26" t="s">
        <v>21</v>
      </c>
      <c r="E66" s="26" t="s">
        <v>20</v>
      </c>
      <c r="F66" s="26" t="s">
        <v>28</v>
      </c>
      <c r="G66" s="26" t="s">
        <v>3</v>
      </c>
      <c r="H66" s="67">
        <v>9375.2999999999993</v>
      </c>
      <c r="I66" s="46">
        <v>83.9</v>
      </c>
      <c r="J66" s="46">
        <f>H66-I66</f>
        <v>9291.4</v>
      </c>
      <c r="K66" s="113"/>
    </row>
    <row r="67" spans="1:13" ht="37.5" customHeight="1" outlineLevel="1" x14ac:dyDescent="0.2">
      <c r="A67" s="105"/>
      <c r="B67" s="118"/>
      <c r="C67" s="35" t="s">
        <v>51</v>
      </c>
      <c r="D67" s="22" t="s">
        <v>23</v>
      </c>
      <c r="E67" s="22" t="s">
        <v>20</v>
      </c>
      <c r="F67" s="22" t="s">
        <v>28</v>
      </c>
      <c r="G67" s="22" t="s">
        <v>3</v>
      </c>
      <c r="H67" s="25">
        <v>3952.6</v>
      </c>
      <c r="I67" s="56">
        <v>1266.8</v>
      </c>
      <c r="J67" s="56">
        <f>H67-I67</f>
        <v>2685.8</v>
      </c>
      <c r="K67" s="132"/>
    </row>
    <row r="68" spans="1:13" ht="33" customHeight="1" outlineLevel="1" x14ac:dyDescent="0.2">
      <c r="A68" s="105"/>
      <c r="B68" s="118"/>
      <c r="C68" s="35" t="s">
        <v>51</v>
      </c>
      <c r="D68" s="22" t="s">
        <v>25</v>
      </c>
      <c r="E68" s="22" t="s">
        <v>20</v>
      </c>
      <c r="F68" s="22" t="s">
        <v>28</v>
      </c>
      <c r="G68" s="22" t="s">
        <v>5</v>
      </c>
      <c r="H68" s="25">
        <v>30</v>
      </c>
      <c r="I68" s="56">
        <v>0</v>
      </c>
      <c r="J68" s="56">
        <f>H68-I68</f>
        <v>30</v>
      </c>
      <c r="K68" s="132"/>
    </row>
    <row r="69" spans="1:13" ht="36.75" customHeight="1" outlineLevel="1" thickBot="1" x14ac:dyDescent="0.25">
      <c r="A69" s="106"/>
      <c r="B69" s="119"/>
      <c r="C69" s="69" t="s">
        <v>51</v>
      </c>
      <c r="D69" s="70" t="s">
        <v>29</v>
      </c>
      <c r="E69" s="70" t="s">
        <v>20</v>
      </c>
      <c r="F69" s="70" t="s">
        <v>28</v>
      </c>
      <c r="G69" s="70" t="s">
        <v>3</v>
      </c>
      <c r="H69" s="71">
        <v>32</v>
      </c>
      <c r="I69" s="72">
        <v>0</v>
      </c>
      <c r="J69" s="72">
        <f>H69-I69</f>
        <v>32</v>
      </c>
      <c r="K69" s="114"/>
    </row>
    <row r="70" spans="1:13" ht="34.5" customHeight="1" thickBot="1" x14ac:dyDescent="0.25">
      <c r="A70" s="104">
        <v>12</v>
      </c>
      <c r="B70" s="117" t="s">
        <v>83</v>
      </c>
      <c r="C70" s="40" t="s">
        <v>49</v>
      </c>
      <c r="D70" s="107"/>
      <c r="E70" s="107"/>
      <c r="F70" s="107"/>
      <c r="G70" s="107"/>
      <c r="H70" s="41">
        <f>SUM(H71:H74)</f>
        <v>16525</v>
      </c>
      <c r="I70" s="41">
        <f>SUM(I71:I74)</f>
        <v>4556</v>
      </c>
      <c r="J70" s="42">
        <f>SUM(J71:J74)</f>
        <v>11969</v>
      </c>
      <c r="K70" s="43">
        <f>I70*100/H70</f>
        <v>27.570347957639939</v>
      </c>
    </row>
    <row r="71" spans="1:13" ht="36.75" customHeight="1" x14ac:dyDescent="0.2">
      <c r="A71" s="105"/>
      <c r="B71" s="118"/>
      <c r="C71" s="27" t="s">
        <v>51</v>
      </c>
      <c r="D71" s="26" t="s">
        <v>21</v>
      </c>
      <c r="E71" s="26" t="s">
        <v>20</v>
      </c>
      <c r="F71" s="26" t="s">
        <v>30</v>
      </c>
      <c r="G71" s="26" t="s">
        <v>12</v>
      </c>
      <c r="H71" s="67">
        <v>2800</v>
      </c>
      <c r="I71" s="46">
        <v>350</v>
      </c>
      <c r="J71" s="46">
        <f>H71-I71</f>
        <v>2450</v>
      </c>
      <c r="K71" s="113"/>
    </row>
    <row r="72" spans="1:13" ht="33" customHeight="1" x14ac:dyDescent="0.2">
      <c r="A72" s="105"/>
      <c r="B72" s="118"/>
      <c r="C72" s="35" t="s">
        <v>51</v>
      </c>
      <c r="D72" s="22" t="s">
        <v>21</v>
      </c>
      <c r="E72" s="22" t="s">
        <v>20</v>
      </c>
      <c r="F72" s="22" t="s">
        <v>30</v>
      </c>
      <c r="G72" s="22" t="s">
        <v>3</v>
      </c>
      <c r="H72" s="25">
        <v>245</v>
      </c>
      <c r="I72" s="56">
        <v>0</v>
      </c>
      <c r="J72" s="56">
        <f>H72-I72</f>
        <v>245</v>
      </c>
      <c r="K72" s="132"/>
    </row>
    <row r="73" spans="1:13" ht="33" customHeight="1" x14ac:dyDescent="0.2">
      <c r="A73" s="105"/>
      <c r="B73" s="118"/>
      <c r="C73" s="35" t="s">
        <v>51</v>
      </c>
      <c r="D73" s="22" t="s">
        <v>23</v>
      </c>
      <c r="E73" s="22" t="s">
        <v>20</v>
      </c>
      <c r="F73" s="22" t="s">
        <v>30</v>
      </c>
      <c r="G73" s="22" t="s">
        <v>12</v>
      </c>
      <c r="H73" s="55">
        <v>12280</v>
      </c>
      <c r="I73" s="55">
        <v>3535</v>
      </c>
      <c r="J73" s="56">
        <f>H73-I73</f>
        <v>8745</v>
      </c>
      <c r="K73" s="132"/>
    </row>
    <row r="74" spans="1:13" ht="30.75" customHeight="1" outlineLevel="1" thickBot="1" x14ac:dyDescent="0.25">
      <c r="A74" s="106"/>
      <c r="B74" s="119"/>
      <c r="C74" s="68" t="s">
        <v>51</v>
      </c>
      <c r="D74" s="24" t="s">
        <v>2</v>
      </c>
      <c r="E74" s="24" t="s">
        <v>20</v>
      </c>
      <c r="F74" s="24" t="s">
        <v>30</v>
      </c>
      <c r="G74" s="24" t="s">
        <v>4</v>
      </c>
      <c r="H74" s="48">
        <v>1200</v>
      </c>
      <c r="I74" s="48">
        <v>671</v>
      </c>
      <c r="J74" s="49">
        <f>H74-I74</f>
        <v>529</v>
      </c>
      <c r="K74" s="114"/>
    </row>
    <row r="75" spans="1:13" ht="28.5" customHeight="1" thickBot="1" x14ac:dyDescent="0.25">
      <c r="A75" s="104">
        <v>13</v>
      </c>
      <c r="B75" s="117" t="s">
        <v>84</v>
      </c>
      <c r="C75" s="40" t="s">
        <v>49</v>
      </c>
      <c r="D75" s="107"/>
      <c r="E75" s="107"/>
      <c r="F75" s="107"/>
      <c r="G75" s="107"/>
      <c r="H75" s="41">
        <f>SUM(H76:H78)</f>
        <v>207418.80000000002</v>
      </c>
      <c r="I75" s="41">
        <f>SUM(I76:I78)</f>
        <v>82261.7</v>
      </c>
      <c r="J75" s="41">
        <f>SUM(J76:J78)</f>
        <v>125157.10000000002</v>
      </c>
      <c r="K75" s="43">
        <f>I75*100/H75</f>
        <v>39.659712620071083</v>
      </c>
      <c r="L75" s="12"/>
    </row>
    <row r="76" spans="1:13" ht="44.25" customHeight="1" outlineLevel="1" x14ac:dyDescent="0.2">
      <c r="A76" s="105"/>
      <c r="B76" s="118"/>
      <c r="C76" s="27" t="s">
        <v>51</v>
      </c>
      <c r="D76" s="26" t="s">
        <v>25</v>
      </c>
      <c r="E76" s="26" t="s">
        <v>20</v>
      </c>
      <c r="F76" s="26" t="s">
        <v>31</v>
      </c>
      <c r="G76" s="26" t="s">
        <v>5</v>
      </c>
      <c r="H76" s="45">
        <v>161245.20000000001</v>
      </c>
      <c r="I76" s="45">
        <v>64259.9</v>
      </c>
      <c r="J76" s="46">
        <f t="shared" ref="J76:J78" si="7">H76-I76</f>
        <v>96985.300000000017</v>
      </c>
      <c r="K76" s="113"/>
      <c r="M76" s="12"/>
    </row>
    <row r="77" spans="1:13" ht="41.25" customHeight="1" outlineLevel="1" x14ac:dyDescent="0.2">
      <c r="A77" s="105"/>
      <c r="B77" s="108" t="s">
        <v>97</v>
      </c>
      <c r="C77" s="58" t="s">
        <v>51</v>
      </c>
      <c r="D77" s="59" t="s">
        <v>25</v>
      </c>
      <c r="E77" s="59" t="s">
        <v>20</v>
      </c>
      <c r="F77" s="59" t="s">
        <v>96</v>
      </c>
      <c r="G77" s="59" t="s">
        <v>5</v>
      </c>
      <c r="H77" s="60">
        <v>45797.599999999999</v>
      </c>
      <c r="I77" s="61">
        <v>18001.8</v>
      </c>
      <c r="J77" s="61">
        <f t="shared" si="7"/>
        <v>27795.8</v>
      </c>
      <c r="K77" s="132"/>
    </row>
    <row r="78" spans="1:13" ht="41.25" customHeight="1" outlineLevel="1" thickBot="1" x14ac:dyDescent="0.25">
      <c r="A78" s="106"/>
      <c r="B78" s="147"/>
      <c r="C78" s="69" t="s">
        <v>51</v>
      </c>
      <c r="D78" s="70" t="s">
        <v>25</v>
      </c>
      <c r="E78" s="70" t="s">
        <v>20</v>
      </c>
      <c r="F78" s="70" t="s">
        <v>96</v>
      </c>
      <c r="G78" s="70" t="s">
        <v>9</v>
      </c>
      <c r="H78" s="71">
        <v>376</v>
      </c>
      <c r="I78" s="72">
        <v>0</v>
      </c>
      <c r="J78" s="72">
        <f t="shared" si="7"/>
        <v>376</v>
      </c>
      <c r="K78" s="114"/>
    </row>
    <row r="79" spans="1:13" ht="27.75" customHeight="1" thickBot="1" x14ac:dyDescent="0.25">
      <c r="A79" s="104">
        <v>14</v>
      </c>
      <c r="B79" s="117" t="s">
        <v>85</v>
      </c>
      <c r="C79" s="40" t="s">
        <v>49</v>
      </c>
      <c r="D79" s="107"/>
      <c r="E79" s="107"/>
      <c r="F79" s="107"/>
      <c r="G79" s="107"/>
      <c r="H79" s="41">
        <f>SUM(H80:H86)</f>
        <v>10462.1</v>
      </c>
      <c r="I79" s="41">
        <f>SUM(I80:I86)</f>
        <v>3509.2</v>
      </c>
      <c r="J79" s="41">
        <f>SUM(J80:J86)</f>
        <v>6952.9</v>
      </c>
      <c r="K79" s="43">
        <f>I79*100/H79</f>
        <v>33.542023111994723</v>
      </c>
    </row>
    <row r="80" spans="1:13" ht="72" customHeight="1" outlineLevel="1" x14ac:dyDescent="0.2">
      <c r="A80" s="105"/>
      <c r="B80" s="118"/>
      <c r="C80" s="26" t="s">
        <v>57</v>
      </c>
      <c r="D80" s="26" t="s">
        <v>25</v>
      </c>
      <c r="E80" s="26" t="s">
        <v>10</v>
      </c>
      <c r="F80" s="26" t="s">
        <v>32</v>
      </c>
      <c r="G80" s="26" t="s">
        <v>5</v>
      </c>
      <c r="H80" s="45">
        <v>2868.6</v>
      </c>
      <c r="I80" s="45">
        <v>100</v>
      </c>
      <c r="J80" s="46">
        <f t="shared" ref="J80:J84" si="8">H80-I80</f>
        <v>2768.6</v>
      </c>
      <c r="K80" s="113"/>
    </row>
    <row r="81" spans="1:12" ht="80.25" customHeight="1" outlineLevel="1" x14ac:dyDescent="0.2">
      <c r="A81" s="105"/>
      <c r="B81" s="118"/>
      <c r="C81" s="22" t="s">
        <v>107</v>
      </c>
      <c r="D81" s="22" t="s">
        <v>33</v>
      </c>
      <c r="E81" s="22" t="s">
        <v>10</v>
      </c>
      <c r="F81" s="22" t="s">
        <v>32</v>
      </c>
      <c r="G81" s="22" t="s">
        <v>3</v>
      </c>
      <c r="H81" s="55">
        <v>1500</v>
      </c>
      <c r="I81" s="55">
        <v>500</v>
      </c>
      <c r="J81" s="56">
        <f t="shared" si="8"/>
        <v>1000</v>
      </c>
      <c r="K81" s="132"/>
    </row>
    <row r="82" spans="1:12" ht="78.75" customHeight="1" outlineLevel="1" x14ac:dyDescent="0.2">
      <c r="A82" s="105"/>
      <c r="B82" s="118"/>
      <c r="C82" s="62" t="s">
        <v>57</v>
      </c>
      <c r="D82" s="63" t="s">
        <v>33</v>
      </c>
      <c r="E82" s="63" t="s">
        <v>10</v>
      </c>
      <c r="F82" s="63" t="s">
        <v>32</v>
      </c>
      <c r="G82" s="63" t="s">
        <v>5</v>
      </c>
      <c r="H82" s="55">
        <v>400</v>
      </c>
      <c r="I82" s="55">
        <v>100</v>
      </c>
      <c r="J82" s="56">
        <f t="shared" si="8"/>
        <v>300</v>
      </c>
      <c r="K82" s="132"/>
    </row>
    <row r="83" spans="1:12" ht="75.75" customHeight="1" outlineLevel="1" x14ac:dyDescent="0.2">
      <c r="A83" s="105"/>
      <c r="B83" s="98" t="s">
        <v>138</v>
      </c>
      <c r="C83" s="62" t="s">
        <v>57</v>
      </c>
      <c r="D83" s="63" t="s">
        <v>33</v>
      </c>
      <c r="E83" s="63" t="s">
        <v>10</v>
      </c>
      <c r="F83" s="63" t="s">
        <v>136</v>
      </c>
      <c r="G83" s="63" t="s">
        <v>3</v>
      </c>
      <c r="H83" s="55">
        <v>1129.5999999999999</v>
      </c>
      <c r="I83" s="55">
        <v>1129.5999999999999</v>
      </c>
      <c r="J83" s="56">
        <f t="shared" si="8"/>
        <v>0</v>
      </c>
      <c r="K83" s="132"/>
    </row>
    <row r="84" spans="1:12" ht="117.75" customHeight="1" outlineLevel="1" x14ac:dyDescent="0.2">
      <c r="A84" s="105"/>
      <c r="B84" s="98" t="s">
        <v>139</v>
      </c>
      <c r="C84" s="22" t="s">
        <v>57</v>
      </c>
      <c r="D84" s="22" t="s">
        <v>25</v>
      </c>
      <c r="E84" s="22" t="s">
        <v>10</v>
      </c>
      <c r="F84" s="22" t="s">
        <v>137</v>
      </c>
      <c r="G84" s="22" t="s">
        <v>5</v>
      </c>
      <c r="H84" s="55">
        <v>361.5</v>
      </c>
      <c r="I84" s="55">
        <v>361.5</v>
      </c>
      <c r="J84" s="56">
        <f t="shared" si="8"/>
        <v>0</v>
      </c>
      <c r="K84" s="132"/>
    </row>
    <row r="85" spans="1:12" ht="72" customHeight="1" outlineLevel="1" x14ac:dyDescent="0.2">
      <c r="A85" s="105"/>
      <c r="B85" s="98" t="s">
        <v>86</v>
      </c>
      <c r="C85" s="22" t="s">
        <v>57</v>
      </c>
      <c r="D85" s="22" t="s">
        <v>33</v>
      </c>
      <c r="E85" s="22" t="s">
        <v>10</v>
      </c>
      <c r="F85" s="22" t="s">
        <v>100</v>
      </c>
      <c r="G85" s="22" t="s">
        <v>5</v>
      </c>
      <c r="H85" s="60">
        <v>3829.1</v>
      </c>
      <c r="I85" s="56">
        <v>944.8</v>
      </c>
      <c r="J85" s="56">
        <f>H85-I85</f>
        <v>2884.3</v>
      </c>
      <c r="K85" s="132"/>
    </row>
    <row r="86" spans="1:12" ht="75" customHeight="1" outlineLevel="1" thickBot="1" x14ac:dyDescent="0.25">
      <c r="A86" s="106"/>
      <c r="B86" s="95" t="s">
        <v>140</v>
      </c>
      <c r="C86" s="24" t="s">
        <v>57</v>
      </c>
      <c r="D86" s="24" t="s">
        <v>33</v>
      </c>
      <c r="E86" s="24" t="s">
        <v>10</v>
      </c>
      <c r="F86" s="24" t="s">
        <v>105</v>
      </c>
      <c r="G86" s="24" t="s">
        <v>5</v>
      </c>
      <c r="H86" s="48">
        <v>373.3</v>
      </c>
      <c r="I86" s="48">
        <v>373.3</v>
      </c>
      <c r="J86" s="49">
        <f>H86-I86</f>
        <v>0</v>
      </c>
      <c r="K86" s="114"/>
    </row>
    <row r="87" spans="1:12" ht="33" customHeight="1" thickBot="1" x14ac:dyDescent="0.25">
      <c r="A87" s="104">
        <v>15</v>
      </c>
      <c r="B87" s="117" t="s">
        <v>87</v>
      </c>
      <c r="C87" s="40" t="s">
        <v>49</v>
      </c>
      <c r="D87" s="107"/>
      <c r="E87" s="107"/>
      <c r="F87" s="107"/>
      <c r="G87" s="107"/>
      <c r="H87" s="41">
        <f>SUM(H88:H92)</f>
        <v>446781.5</v>
      </c>
      <c r="I87" s="41">
        <f>SUM(I88:I92)</f>
        <v>162643.59999999998</v>
      </c>
      <c r="J87" s="41">
        <f>SUM(J88:J92)</f>
        <v>284137.90000000002</v>
      </c>
      <c r="K87" s="43">
        <f>I87*100/H87</f>
        <v>36.403387338105986</v>
      </c>
      <c r="L87" s="12"/>
    </row>
    <row r="88" spans="1:12" ht="53.25" customHeight="1" x14ac:dyDescent="0.2">
      <c r="A88" s="105"/>
      <c r="B88" s="118"/>
      <c r="C88" s="65" t="s">
        <v>141</v>
      </c>
      <c r="D88" s="26" t="s">
        <v>35</v>
      </c>
      <c r="E88" s="26" t="s">
        <v>15</v>
      </c>
      <c r="F88" s="26" t="s">
        <v>34</v>
      </c>
      <c r="G88" s="26" t="s">
        <v>22</v>
      </c>
      <c r="H88" s="45">
        <v>40000</v>
      </c>
      <c r="I88" s="45">
        <v>0</v>
      </c>
      <c r="J88" s="46">
        <f>H88-I88</f>
        <v>40000</v>
      </c>
      <c r="K88" s="142"/>
      <c r="L88" s="12"/>
    </row>
    <row r="89" spans="1:12" ht="53.25" customHeight="1" x14ac:dyDescent="0.2">
      <c r="A89" s="105"/>
      <c r="B89" s="118"/>
      <c r="C89" s="21" t="s">
        <v>131</v>
      </c>
      <c r="D89" s="22" t="s">
        <v>35</v>
      </c>
      <c r="E89" s="22" t="s">
        <v>1</v>
      </c>
      <c r="F89" s="22" t="s">
        <v>34</v>
      </c>
      <c r="G89" s="22" t="s">
        <v>22</v>
      </c>
      <c r="H89" s="55">
        <v>25261.4</v>
      </c>
      <c r="I89" s="55">
        <v>0</v>
      </c>
      <c r="J89" s="56">
        <f>H89-I89</f>
        <v>25261.4</v>
      </c>
      <c r="K89" s="143"/>
      <c r="L89" s="12"/>
    </row>
    <row r="90" spans="1:12" ht="53.25" customHeight="1" x14ac:dyDescent="0.2">
      <c r="A90" s="105"/>
      <c r="B90" s="118"/>
      <c r="C90" s="21" t="s">
        <v>119</v>
      </c>
      <c r="D90" s="22" t="s">
        <v>35</v>
      </c>
      <c r="E90" s="22" t="s">
        <v>10</v>
      </c>
      <c r="F90" s="22" t="s">
        <v>34</v>
      </c>
      <c r="G90" s="22" t="s">
        <v>5</v>
      </c>
      <c r="H90" s="55">
        <v>319967.5</v>
      </c>
      <c r="I90" s="55">
        <v>140774.29999999999</v>
      </c>
      <c r="J90" s="56">
        <f>H90-I90</f>
        <v>179193.2</v>
      </c>
      <c r="K90" s="143"/>
      <c r="L90" s="12"/>
    </row>
    <row r="91" spans="1:12" ht="94.5" x14ac:dyDescent="0.2">
      <c r="A91" s="120"/>
      <c r="B91" s="103" t="s">
        <v>158</v>
      </c>
      <c r="C91" s="94" t="s">
        <v>119</v>
      </c>
      <c r="D91" s="22" t="s">
        <v>35</v>
      </c>
      <c r="E91" s="22" t="s">
        <v>10</v>
      </c>
      <c r="F91" s="81" t="s">
        <v>159</v>
      </c>
      <c r="G91" s="22" t="s">
        <v>5</v>
      </c>
      <c r="H91" s="55">
        <v>245.8</v>
      </c>
      <c r="I91" s="55">
        <v>245.8</v>
      </c>
      <c r="J91" s="56">
        <f>H91-I91</f>
        <v>0</v>
      </c>
      <c r="K91" s="144"/>
      <c r="L91" s="12"/>
    </row>
    <row r="92" spans="1:12" ht="59.25" customHeight="1" outlineLevel="1" thickBot="1" x14ac:dyDescent="0.25">
      <c r="A92" s="106"/>
      <c r="B92" s="95" t="s">
        <v>142</v>
      </c>
      <c r="C92" s="68" t="s">
        <v>119</v>
      </c>
      <c r="D92" s="24" t="s">
        <v>35</v>
      </c>
      <c r="E92" s="24" t="s">
        <v>10</v>
      </c>
      <c r="F92" s="24" t="s">
        <v>113</v>
      </c>
      <c r="G92" s="24" t="s">
        <v>5</v>
      </c>
      <c r="H92" s="48">
        <v>61306.8</v>
      </c>
      <c r="I92" s="48">
        <v>21623.5</v>
      </c>
      <c r="J92" s="49">
        <f>H92-I92</f>
        <v>39683.300000000003</v>
      </c>
      <c r="K92" s="145"/>
    </row>
    <row r="93" spans="1:12" ht="30.75" customHeight="1" thickBot="1" x14ac:dyDescent="0.25">
      <c r="A93" s="104">
        <v>16</v>
      </c>
      <c r="B93" s="117" t="s">
        <v>88</v>
      </c>
      <c r="C93" s="40" t="s">
        <v>49</v>
      </c>
      <c r="D93" s="107"/>
      <c r="E93" s="107"/>
      <c r="F93" s="107"/>
      <c r="G93" s="107"/>
      <c r="H93" s="41">
        <f>SUM(H94:H98)</f>
        <v>10505.7</v>
      </c>
      <c r="I93" s="41">
        <f>SUM(I94:I98)</f>
        <v>200</v>
      </c>
      <c r="J93" s="41">
        <f>SUM(J94:J98)</f>
        <v>10305.700000000001</v>
      </c>
      <c r="K93" s="43">
        <f>I93*100/H93</f>
        <v>1.9037284521735818</v>
      </c>
      <c r="L93" s="12"/>
    </row>
    <row r="94" spans="1:12" ht="66" customHeight="1" outlineLevel="1" x14ac:dyDescent="0.2">
      <c r="A94" s="105"/>
      <c r="B94" s="118"/>
      <c r="C94" s="26" t="s">
        <v>57</v>
      </c>
      <c r="D94" s="26" t="s">
        <v>33</v>
      </c>
      <c r="E94" s="26" t="s">
        <v>10</v>
      </c>
      <c r="F94" s="26" t="s">
        <v>36</v>
      </c>
      <c r="G94" s="26" t="s">
        <v>5</v>
      </c>
      <c r="H94" s="67">
        <v>100</v>
      </c>
      <c r="I94" s="45">
        <v>0</v>
      </c>
      <c r="J94" s="46">
        <f>H94-I94</f>
        <v>100</v>
      </c>
      <c r="K94" s="113"/>
    </row>
    <row r="95" spans="1:12" ht="50.25" customHeight="1" outlineLevel="1" x14ac:dyDescent="0.2">
      <c r="A95" s="105"/>
      <c r="B95" s="118"/>
      <c r="C95" s="22" t="s">
        <v>51</v>
      </c>
      <c r="D95" s="22" t="s">
        <v>21</v>
      </c>
      <c r="E95" s="22" t="s">
        <v>20</v>
      </c>
      <c r="F95" s="22" t="s">
        <v>36</v>
      </c>
      <c r="G95" s="22" t="s">
        <v>3</v>
      </c>
      <c r="H95" s="25">
        <v>950</v>
      </c>
      <c r="I95" s="55">
        <v>0</v>
      </c>
      <c r="J95" s="56">
        <f>H95-I95</f>
        <v>950</v>
      </c>
      <c r="K95" s="132"/>
    </row>
    <row r="96" spans="1:12" ht="45" customHeight="1" outlineLevel="1" x14ac:dyDescent="0.2">
      <c r="A96" s="105"/>
      <c r="B96" s="118"/>
      <c r="C96" s="22" t="s">
        <v>51</v>
      </c>
      <c r="D96" s="22" t="s">
        <v>23</v>
      </c>
      <c r="E96" s="22" t="s">
        <v>20</v>
      </c>
      <c r="F96" s="22" t="s">
        <v>36</v>
      </c>
      <c r="G96" s="22" t="s">
        <v>3</v>
      </c>
      <c r="H96" s="25">
        <v>5634.2</v>
      </c>
      <c r="I96" s="55">
        <v>130</v>
      </c>
      <c r="J96" s="56">
        <f>H96-I96</f>
        <v>5504.2</v>
      </c>
      <c r="K96" s="132"/>
    </row>
    <row r="97" spans="1:201" ht="39.75" customHeight="1" outlineLevel="1" x14ac:dyDescent="0.2">
      <c r="A97" s="105"/>
      <c r="B97" s="118"/>
      <c r="C97" s="22" t="s">
        <v>51</v>
      </c>
      <c r="D97" s="22" t="s">
        <v>25</v>
      </c>
      <c r="E97" s="22" t="s">
        <v>20</v>
      </c>
      <c r="F97" s="22" t="s">
        <v>36</v>
      </c>
      <c r="G97" s="22" t="s">
        <v>5</v>
      </c>
      <c r="H97" s="25">
        <v>585</v>
      </c>
      <c r="I97" s="56">
        <v>70</v>
      </c>
      <c r="J97" s="56">
        <f>H97-I97</f>
        <v>515</v>
      </c>
      <c r="K97" s="132"/>
    </row>
    <row r="98" spans="1:201" ht="46.5" customHeight="1" outlineLevel="1" thickBot="1" x14ac:dyDescent="0.25">
      <c r="A98" s="106"/>
      <c r="B98" s="119"/>
      <c r="C98" s="68" t="s">
        <v>51</v>
      </c>
      <c r="D98" s="24" t="s">
        <v>29</v>
      </c>
      <c r="E98" s="24" t="s">
        <v>20</v>
      </c>
      <c r="F98" s="24" t="s">
        <v>36</v>
      </c>
      <c r="G98" s="24" t="s">
        <v>3</v>
      </c>
      <c r="H98" s="66">
        <v>3236.5</v>
      </c>
      <c r="I98" s="49">
        <v>0</v>
      </c>
      <c r="J98" s="49">
        <f>H98-I98</f>
        <v>3236.5</v>
      </c>
      <c r="K98" s="114"/>
    </row>
    <row r="99" spans="1:201" ht="80.25" customHeight="1" thickBot="1" x14ac:dyDescent="0.25">
      <c r="A99" s="104">
        <v>17</v>
      </c>
      <c r="B99" s="123" t="s">
        <v>89</v>
      </c>
      <c r="C99" s="40" t="s">
        <v>49</v>
      </c>
      <c r="D99" s="107"/>
      <c r="E99" s="107"/>
      <c r="F99" s="107"/>
      <c r="G99" s="107"/>
      <c r="H99" s="41">
        <f>SUM(H100:H102)</f>
        <v>31937.3</v>
      </c>
      <c r="I99" s="41">
        <f>SUM(I100:I102)</f>
        <v>3850.7000000000003</v>
      </c>
      <c r="J99" s="41">
        <f>SUM(J100:J102)</f>
        <v>28086.6</v>
      </c>
      <c r="K99" s="43">
        <f>I99*100/H99</f>
        <v>12.057061805475103</v>
      </c>
      <c r="L99" s="12"/>
    </row>
    <row r="100" spans="1:201" ht="36" customHeight="1" outlineLevel="1" x14ac:dyDescent="0.2">
      <c r="A100" s="105"/>
      <c r="B100" s="122"/>
      <c r="C100" s="27" t="s">
        <v>51</v>
      </c>
      <c r="D100" s="26" t="s">
        <v>25</v>
      </c>
      <c r="E100" s="26" t="s">
        <v>20</v>
      </c>
      <c r="F100" s="26" t="s">
        <v>37</v>
      </c>
      <c r="G100" s="26" t="s">
        <v>5</v>
      </c>
      <c r="H100" s="45">
        <v>260</v>
      </c>
      <c r="I100" s="45">
        <v>0</v>
      </c>
      <c r="J100" s="46">
        <f>H100-I100</f>
        <v>260</v>
      </c>
      <c r="K100" s="113"/>
    </row>
    <row r="101" spans="1:201" ht="36" customHeight="1" outlineLevel="1" x14ac:dyDescent="0.2">
      <c r="A101" s="105"/>
      <c r="B101" s="146"/>
      <c r="C101" s="21" t="s">
        <v>50</v>
      </c>
      <c r="D101" s="22" t="s">
        <v>16</v>
      </c>
      <c r="E101" s="22" t="s">
        <v>1</v>
      </c>
      <c r="F101" s="22" t="s">
        <v>37</v>
      </c>
      <c r="G101" s="22" t="s">
        <v>3</v>
      </c>
      <c r="H101" s="55">
        <v>3336.6</v>
      </c>
      <c r="I101" s="55">
        <v>3104.3</v>
      </c>
      <c r="J101" s="56">
        <f>H101-I101</f>
        <v>232.29999999999973</v>
      </c>
      <c r="K101" s="132"/>
    </row>
    <row r="102" spans="1:201" ht="47.25" customHeight="1" outlineLevel="1" thickBot="1" x14ac:dyDescent="0.25">
      <c r="A102" s="106"/>
      <c r="B102" s="95" t="s">
        <v>144</v>
      </c>
      <c r="C102" s="23" t="s">
        <v>141</v>
      </c>
      <c r="D102" s="24" t="s">
        <v>16</v>
      </c>
      <c r="E102" s="24" t="s">
        <v>15</v>
      </c>
      <c r="F102" s="24" t="s">
        <v>143</v>
      </c>
      <c r="G102" s="24" t="s">
        <v>3</v>
      </c>
      <c r="H102" s="48">
        <v>28340.7</v>
      </c>
      <c r="I102" s="48">
        <v>746.4</v>
      </c>
      <c r="J102" s="49">
        <f>H102-I102</f>
        <v>27594.3</v>
      </c>
      <c r="K102" s="114"/>
    </row>
    <row r="103" spans="1:201" ht="30" customHeight="1" thickBot="1" x14ac:dyDescent="0.25">
      <c r="A103" s="104">
        <v>18</v>
      </c>
      <c r="B103" s="117" t="s">
        <v>160</v>
      </c>
      <c r="C103" s="40" t="s">
        <v>49</v>
      </c>
      <c r="D103" s="107"/>
      <c r="E103" s="107"/>
      <c r="F103" s="107"/>
      <c r="G103" s="107"/>
      <c r="H103" s="41">
        <f>SUM(H104:H109)</f>
        <v>24516.300000000003</v>
      </c>
      <c r="I103" s="41">
        <f>SUM(I104:I109)</f>
        <v>548.5</v>
      </c>
      <c r="J103" s="41">
        <f>SUM(J104:J109)</f>
        <v>23967.800000000003</v>
      </c>
      <c r="K103" s="43">
        <f>I103*100/H103</f>
        <v>2.2372870294457154</v>
      </c>
      <c r="L103" s="12"/>
    </row>
    <row r="104" spans="1:201" ht="51" customHeight="1" outlineLevel="1" x14ac:dyDescent="0.2">
      <c r="A104" s="105"/>
      <c r="B104" s="118"/>
      <c r="C104" s="65" t="s">
        <v>119</v>
      </c>
      <c r="D104" s="26" t="s">
        <v>35</v>
      </c>
      <c r="E104" s="26" t="s">
        <v>10</v>
      </c>
      <c r="F104" s="26" t="s">
        <v>38</v>
      </c>
      <c r="G104" s="26" t="s">
        <v>5</v>
      </c>
      <c r="H104" s="67">
        <v>50</v>
      </c>
      <c r="I104" s="46">
        <v>0</v>
      </c>
      <c r="J104" s="46">
        <f t="shared" ref="J104:J109" si="9">H104-I104</f>
        <v>50</v>
      </c>
      <c r="K104" s="113"/>
    </row>
    <row r="105" spans="1:201" ht="39" customHeight="1" outlineLevel="1" x14ac:dyDescent="0.2">
      <c r="A105" s="105"/>
      <c r="B105" s="118"/>
      <c r="C105" s="35" t="s">
        <v>51</v>
      </c>
      <c r="D105" s="22" t="s">
        <v>21</v>
      </c>
      <c r="E105" s="22" t="s">
        <v>20</v>
      </c>
      <c r="F105" s="22" t="s">
        <v>38</v>
      </c>
      <c r="G105" s="22" t="s">
        <v>3</v>
      </c>
      <c r="H105" s="25">
        <v>10499.2</v>
      </c>
      <c r="I105" s="56">
        <v>237.3</v>
      </c>
      <c r="J105" s="56">
        <f t="shared" si="9"/>
        <v>10261.900000000001</v>
      </c>
      <c r="K105" s="132"/>
    </row>
    <row r="106" spans="1:201" ht="39" customHeight="1" outlineLevel="1" x14ac:dyDescent="0.2">
      <c r="A106" s="105"/>
      <c r="B106" s="118"/>
      <c r="C106" s="35" t="s">
        <v>51</v>
      </c>
      <c r="D106" s="22" t="s">
        <v>23</v>
      </c>
      <c r="E106" s="22" t="s">
        <v>20</v>
      </c>
      <c r="F106" s="22" t="s">
        <v>38</v>
      </c>
      <c r="G106" s="22" t="s">
        <v>3</v>
      </c>
      <c r="H106" s="25">
        <v>13631.1</v>
      </c>
      <c r="I106" s="56">
        <v>201.2</v>
      </c>
      <c r="J106" s="56">
        <f t="shared" si="9"/>
        <v>13429.9</v>
      </c>
      <c r="K106" s="132"/>
    </row>
    <row r="107" spans="1:201" ht="39" customHeight="1" outlineLevel="1" x14ac:dyDescent="0.2">
      <c r="A107" s="105"/>
      <c r="B107" s="118"/>
      <c r="C107" s="35" t="s">
        <v>51</v>
      </c>
      <c r="D107" s="22" t="s">
        <v>25</v>
      </c>
      <c r="E107" s="22" t="s">
        <v>20</v>
      </c>
      <c r="F107" s="22" t="s">
        <v>38</v>
      </c>
      <c r="G107" s="22" t="s">
        <v>5</v>
      </c>
      <c r="H107" s="25">
        <v>196</v>
      </c>
      <c r="I107" s="56">
        <v>0</v>
      </c>
      <c r="J107" s="56">
        <f t="shared" si="9"/>
        <v>196</v>
      </c>
      <c r="K107" s="132"/>
    </row>
    <row r="108" spans="1:201" ht="36.75" customHeight="1" outlineLevel="1" x14ac:dyDescent="0.2">
      <c r="A108" s="105"/>
      <c r="B108" s="118"/>
      <c r="C108" s="31" t="s">
        <v>50</v>
      </c>
      <c r="D108" s="22" t="s">
        <v>39</v>
      </c>
      <c r="E108" s="22" t="s">
        <v>1</v>
      </c>
      <c r="F108" s="22" t="s">
        <v>38</v>
      </c>
      <c r="G108" s="22" t="s">
        <v>3</v>
      </c>
      <c r="H108" s="25">
        <v>30</v>
      </c>
      <c r="I108" s="56">
        <v>0</v>
      </c>
      <c r="J108" s="56">
        <f t="shared" si="9"/>
        <v>30</v>
      </c>
      <c r="K108" s="132"/>
    </row>
    <row r="109" spans="1:201" s="5" customFormat="1" ht="40.5" customHeight="1" outlineLevel="1" thickBot="1" x14ac:dyDescent="0.25">
      <c r="A109" s="106"/>
      <c r="B109" s="119"/>
      <c r="C109" s="73" t="s">
        <v>50</v>
      </c>
      <c r="D109" s="24" t="s">
        <v>11</v>
      </c>
      <c r="E109" s="24" t="s">
        <v>1</v>
      </c>
      <c r="F109" s="24" t="s">
        <v>38</v>
      </c>
      <c r="G109" s="24" t="s">
        <v>5</v>
      </c>
      <c r="H109" s="66">
        <v>110</v>
      </c>
      <c r="I109" s="49">
        <v>110</v>
      </c>
      <c r="J109" s="49">
        <f t="shared" si="9"/>
        <v>0</v>
      </c>
      <c r="K109" s="11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</row>
    <row r="110" spans="1:201" s="5" customFormat="1" ht="43.5" customHeight="1" outlineLevel="1" thickBot="1" x14ac:dyDescent="0.25">
      <c r="A110" s="104">
        <v>19</v>
      </c>
      <c r="B110" s="117" t="s">
        <v>90</v>
      </c>
      <c r="C110" s="40" t="s">
        <v>49</v>
      </c>
      <c r="D110" s="107"/>
      <c r="E110" s="107"/>
      <c r="F110" s="107"/>
      <c r="G110" s="107"/>
      <c r="H110" s="41">
        <f>SUM(H111:H115)</f>
        <v>112122.30000000002</v>
      </c>
      <c r="I110" s="41">
        <f>SUM(I111:I115)</f>
        <v>842.6</v>
      </c>
      <c r="J110" s="41">
        <f>SUM(J111:J115)</f>
        <v>111279.70000000001</v>
      </c>
      <c r="K110" s="43">
        <f>I110*100/H110</f>
        <v>0.7515008165191045</v>
      </c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</row>
    <row r="111" spans="1:201" ht="39.75" customHeight="1" outlineLevel="1" x14ac:dyDescent="0.2">
      <c r="A111" s="105"/>
      <c r="B111" s="118"/>
      <c r="C111" s="27" t="s">
        <v>51</v>
      </c>
      <c r="D111" s="26" t="s">
        <v>21</v>
      </c>
      <c r="E111" s="26" t="s">
        <v>20</v>
      </c>
      <c r="F111" s="26" t="s">
        <v>40</v>
      </c>
      <c r="G111" s="26" t="s">
        <v>3</v>
      </c>
      <c r="H111" s="67">
        <v>40403.599999999999</v>
      </c>
      <c r="I111" s="46">
        <v>172.5</v>
      </c>
      <c r="J111" s="67">
        <f t="shared" ref="J111:J115" si="10">H111-I111</f>
        <v>40231.1</v>
      </c>
      <c r="K111" s="113"/>
    </row>
    <row r="112" spans="1:201" ht="58.5" customHeight="1" outlineLevel="1" x14ac:dyDescent="0.2">
      <c r="A112" s="105"/>
      <c r="B112" s="118"/>
      <c r="C112" s="35" t="s">
        <v>51</v>
      </c>
      <c r="D112" s="22" t="s">
        <v>23</v>
      </c>
      <c r="E112" s="22" t="s">
        <v>20</v>
      </c>
      <c r="F112" s="22" t="s">
        <v>40</v>
      </c>
      <c r="G112" s="22" t="s">
        <v>3</v>
      </c>
      <c r="H112" s="25">
        <v>67679.100000000006</v>
      </c>
      <c r="I112" s="56">
        <v>670.1</v>
      </c>
      <c r="J112" s="25">
        <f t="shared" si="10"/>
        <v>67009</v>
      </c>
      <c r="K112" s="132"/>
    </row>
    <row r="113" spans="1:13" ht="58.5" customHeight="1" outlineLevel="1" x14ac:dyDescent="0.2">
      <c r="A113" s="105"/>
      <c r="B113" s="118"/>
      <c r="C113" s="35" t="s">
        <v>51</v>
      </c>
      <c r="D113" s="63" t="s">
        <v>25</v>
      </c>
      <c r="E113" s="63" t="s">
        <v>20</v>
      </c>
      <c r="F113" s="63" t="s">
        <v>40</v>
      </c>
      <c r="G113" s="63" t="s">
        <v>5</v>
      </c>
      <c r="H113" s="55">
        <v>155.1</v>
      </c>
      <c r="I113" s="55">
        <v>0</v>
      </c>
      <c r="J113" s="25">
        <f t="shared" si="10"/>
        <v>155.1</v>
      </c>
      <c r="K113" s="132"/>
    </row>
    <row r="114" spans="1:13" ht="57" customHeight="1" outlineLevel="1" x14ac:dyDescent="0.2">
      <c r="A114" s="105"/>
      <c r="B114" s="118"/>
      <c r="C114" s="35" t="s">
        <v>51</v>
      </c>
      <c r="D114" s="22" t="s">
        <v>29</v>
      </c>
      <c r="E114" s="22" t="s">
        <v>20</v>
      </c>
      <c r="F114" s="22" t="s">
        <v>40</v>
      </c>
      <c r="G114" s="22" t="s">
        <v>3</v>
      </c>
      <c r="H114" s="55">
        <v>34.5</v>
      </c>
      <c r="I114" s="55">
        <v>0</v>
      </c>
      <c r="J114" s="25">
        <f t="shared" si="10"/>
        <v>34.5</v>
      </c>
      <c r="K114" s="132"/>
    </row>
    <row r="115" spans="1:13" ht="57" customHeight="1" outlineLevel="1" thickBot="1" x14ac:dyDescent="0.25">
      <c r="A115" s="106"/>
      <c r="B115" s="119"/>
      <c r="C115" s="68" t="s">
        <v>50</v>
      </c>
      <c r="D115" s="47" t="s">
        <v>114</v>
      </c>
      <c r="E115" s="47" t="s">
        <v>1</v>
      </c>
      <c r="F115" s="47" t="s">
        <v>40</v>
      </c>
      <c r="G115" s="47" t="s">
        <v>3</v>
      </c>
      <c r="H115" s="48">
        <v>3850</v>
      </c>
      <c r="I115" s="48">
        <v>0</v>
      </c>
      <c r="J115" s="66">
        <f t="shared" si="10"/>
        <v>3850</v>
      </c>
      <c r="K115" s="114"/>
    </row>
    <row r="116" spans="1:13" ht="26.25" customHeight="1" outlineLevel="1" thickBot="1" x14ac:dyDescent="0.25">
      <c r="A116" s="104">
        <v>20</v>
      </c>
      <c r="B116" s="117" t="s">
        <v>91</v>
      </c>
      <c r="C116" s="40" t="s">
        <v>49</v>
      </c>
      <c r="D116" s="107"/>
      <c r="E116" s="107"/>
      <c r="F116" s="107"/>
      <c r="G116" s="107"/>
      <c r="H116" s="41">
        <f>SUM(H117)</f>
        <v>4944.8</v>
      </c>
      <c r="I116" s="41">
        <f>SUM(I117)</f>
        <v>403.4</v>
      </c>
      <c r="J116" s="41">
        <f>SUM(J117)</f>
        <v>4541.4000000000005</v>
      </c>
      <c r="K116" s="43">
        <f>I116*100/H116</f>
        <v>8.1580650380197373</v>
      </c>
      <c r="M116" s="17"/>
    </row>
    <row r="117" spans="1:13" ht="47.25" customHeight="1" outlineLevel="1" thickBot="1" x14ac:dyDescent="0.25">
      <c r="A117" s="106"/>
      <c r="B117" s="119"/>
      <c r="C117" s="30" t="s">
        <v>53</v>
      </c>
      <c r="D117" s="32" t="s">
        <v>101</v>
      </c>
      <c r="E117" s="32" t="s">
        <v>15</v>
      </c>
      <c r="F117" s="32" t="s">
        <v>54</v>
      </c>
      <c r="G117" s="32" t="s">
        <v>3</v>
      </c>
      <c r="H117" s="74">
        <v>4944.8</v>
      </c>
      <c r="I117" s="74">
        <v>403.4</v>
      </c>
      <c r="J117" s="75">
        <f>H117-I117</f>
        <v>4541.4000000000005</v>
      </c>
      <c r="K117" s="76"/>
      <c r="M117" s="17"/>
    </row>
    <row r="118" spans="1:13" ht="49.5" customHeight="1" outlineLevel="1" thickBot="1" x14ac:dyDescent="0.25">
      <c r="A118" s="104">
        <v>21</v>
      </c>
      <c r="B118" s="97" t="s">
        <v>92</v>
      </c>
      <c r="C118" s="40" t="s">
        <v>49</v>
      </c>
      <c r="D118" s="77"/>
      <c r="E118" s="77"/>
      <c r="F118" s="77"/>
      <c r="G118" s="77"/>
      <c r="H118" s="41">
        <f>SUM(H119:H128)</f>
        <v>49076.1</v>
      </c>
      <c r="I118" s="41">
        <f>SUM(I119:I128)</f>
        <v>27192.6</v>
      </c>
      <c r="J118" s="41">
        <f>SUM(J119:J128)</f>
        <v>21883.5</v>
      </c>
      <c r="K118" s="43">
        <f>I118*100/H118</f>
        <v>55.409048396266208</v>
      </c>
    </row>
    <row r="119" spans="1:13" ht="58.5" customHeight="1" outlineLevel="1" x14ac:dyDescent="0.2">
      <c r="A119" s="105"/>
      <c r="B119" s="108" t="s">
        <v>55</v>
      </c>
      <c r="C119" s="26" t="s">
        <v>50</v>
      </c>
      <c r="D119" s="26" t="s">
        <v>11</v>
      </c>
      <c r="E119" s="26" t="s">
        <v>1</v>
      </c>
      <c r="F119" s="26" t="s">
        <v>56</v>
      </c>
      <c r="G119" s="26" t="s">
        <v>12</v>
      </c>
      <c r="H119" s="45">
        <v>230</v>
      </c>
      <c r="I119" s="45">
        <v>7</v>
      </c>
      <c r="J119" s="67">
        <f t="shared" ref="J119:J130" si="11">H119-I119</f>
        <v>223</v>
      </c>
      <c r="K119" s="113"/>
    </row>
    <row r="120" spans="1:13" ht="41.25" customHeight="1" outlineLevel="1" x14ac:dyDescent="0.2">
      <c r="A120" s="105"/>
      <c r="B120" s="108"/>
      <c r="C120" s="22" t="s">
        <v>50</v>
      </c>
      <c r="D120" s="22" t="s">
        <v>11</v>
      </c>
      <c r="E120" s="22" t="s">
        <v>1</v>
      </c>
      <c r="F120" s="22" t="s">
        <v>56</v>
      </c>
      <c r="G120" s="22" t="s">
        <v>3</v>
      </c>
      <c r="H120" s="55">
        <v>1190</v>
      </c>
      <c r="I120" s="55">
        <v>399.8</v>
      </c>
      <c r="J120" s="25">
        <f t="shared" si="11"/>
        <v>790.2</v>
      </c>
      <c r="K120" s="132"/>
    </row>
    <row r="121" spans="1:13" ht="47.25" customHeight="1" outlineLevel="1" x14ac:dyDescent="0.2">
      <c r="A121" s="105"/>
      <c r="B121" s="108"/>
      <c r="C121" s="22" t="s">
        <v>50</v>
      </c>
      <c r="D121" s="22" t="s">
        <v>11</v>
      </c>
      <c r="E121" s="22" t="s">
        <v>1</v>
      </c>
      <c r="F121" s="22" t="s">
        <v>56</v>
      </c>
      <c r="G121" s="22" t="s">
        <v>5</v>
      </c>
      <c r="H121" s="55">
        <v>450</v>
      </c>
      <c r="I121" s="55">
        <v>450</v>
      </c>
      <c r="J121" s="25">
        <f t="shared" si="11"/>
        <v>0</v>
      </c>
      <c r="K121" s="132"/>
    </row>
    <row r="122" spans="1:13" ht="53.25" customHeight="1" outlineLevel="1" x14ac:dyDescent="0.2">
      <c r="A122" s="105"/>
      <c r="B122" s="108" t="s">
        <v>148</v>
      </c>
      <c r="C122" s="22" t="s">
        <v>50</v>
      </c>
      <c r="D122" s="22" t="s">
        <v>11</v>
      </c>
      <c r="E122" s="22" t="s">
        <v>1</v>
      </c>
      <c r="F122" s="22" t="s">
        <v>58</v>
      </c>
      <c r="G122" s="22" t="s">
        <v>12</v>
      </c>
      <c r="H122" s="55">
        <v>700</v>
      </c>
      <c r="I122" s="55">
        <v>213.3</v>
      </c>
      <c r="J122" s="25">
        <f t="shared" si="11"/>
        <v>486.7</v>
      </c>
      <c r="K122" s="132"/>
    </row>
    <row r="123" spans="1:13" ht="54.75" customHeight="1" outlineLevel="1" x14ac:dyDescent="0.2">
      <c r="A123" s="105"/>
      <c r="B123" s="108"/>
      <c r="C123" s="22" t="s">
        <v>50</v>
      </c>
      <c r="D123" s="22" t="s">
        <v>11</v>
      </c>
      <c r="E123" s="22" t="s">
        <v>1</v>
      </c>
      <c r="F123" s="22" t="s">
        <v>58</v>
      </c>
      <c r="G123" s="22" t="s">
        <v>3</v>
      </c>
      <c r="H123" s="55">
        <v>1978.3</v>
      </c>
      <c r="I123" s="55">
        <v>580.6</v>
      </c>
      <c r="J123" s="25">
        <f>H123-I123</f>
        <v>1397.6999999999998</v>
      </c>
      <c r="K123" s="132"/>
    </row>
    <row r="124" spans="1:13" ht="48.75" customHeight="1" outlineLevel="1" x14ac:dyDescent="0.2">
      <c r="A124" s="105"/>
      <c r="B124" s="108"/>
      <c r="C124" s="22" t="s">
        <v>50</v>
      </c>
      <c r="D124" s="22" t="s">
        <v>11</v>
      </c>
      <c r="E124" s="22" t="s">
        <v>1</v>
      </c>
      <c r="F124" s="22" t="s">
        <v>58</v>
      </c>
      <c r="G124" s="22" t="s">
        <v>5</v>
      </c>
      <c r="H124" s="55">
        <v>471.7</v>
      </c>
      <c r="I124" s="55">
        <v>471.7</v>
      </c>
      <c r="J124" s="25">
        <f t="shared" ref="J124:J125" si="12">H124-I124</f>
        <v>0</v>
      </c>
      <c r="K124" s="132"/>
    </row>
    <row r="125" spans="1:13" ht="57" customHeight="1" outlineLevel="1" x14ac:dyDescent="0.2">
      <c r="A125" s="105"/>
      <c r="B125" s="108" t="s">
        <v>147</v>
      </c>
      <c r="C125" s="22" t="s">
        <v>50</v>
      </c>
      <c r="D125" s="22" t="s">
        <v>11</v>
      </c>
      <c r="E125" s="22" t="s">
        <v>1</v>
      </c>
      <c r="F125" s="22" t="s">
        <v>59</v>
      </c>
      <c r="G125" s="22" t="s">
        <v>12</v>
      </c>
      <c r="H125" s="55">
        <v>20</v>
      </c>
      <c r="I125" s="55">
        <v>0</v>
      </c>
      <c r="J125" s="25">
        <f t="shared" si="12"/>
        <v>20</v>
      </c>
      <c r="K125" s="132"/>
    </row>
    <row r="126" spans="1:13" ht="54" customHeight="1" outlineLevel="1" x14ac:dyDescent="0.2">
      <c r="A126" s="105"/>
      <c r="B126" s="108"/>
      <c r="C126" s="22" t="s">
        <v>50</v>
      </c>
      <c r="D126" s="22" t="s">
        <v>11</v>
      </c>
      <c r="E126" s="22" t="s">
        <v>1</v>
      </c>
      <c r="F126" s="22" t="s">
        <v>59</v>
      </c>
      <c r="G126" s="22" t="s">
        <v>3</v>
      </c>
      <c r="H126" s="55">
        <v>1410</v>
      </c>
      <c r="I126" s="55">
        <v>652.20000000000005</v>
      </c>
      <c r="J126" s="25">
        <f t="shared" si="11"/>
        <v>757.8</v>
      </c>
      <c r="K126" s="132"/>
    </row>
    <row r="127" spans="1:13" ht="49.5" customHeight="1" outlineLevel="1" x14ac:dyDescent="0.2">
      <c r="A127" s="105"/>
      <c r="B127" s="108"/>
      <c r="C127" s="22" t="s">
        <v>50</v>
      </c>
      <c r="D127" s="22" t="s">
        <v>11</v>
      </c>
      <c r="E127" s="22" t="s">
        <v>1</v>
      </c>
      <c r="F127" s="22" t="s">
        <v>59</v>
      </c>
      <c r="G127" s="22" t="s">
        <v>5</v>
      </c>
      <c r="H127" s="25">
        <v>150</v>
      </c>
      <c r="I127" s="56">
        <v>150</v>
      </c>
      <c r="J127" s="25">
        <f t="shared" si="11"/>
        <v>0</v>
      </c>
      <c r="K127" s="132"/>
    </row>
    <row r="128" spans="1:13" ht="58.5" customHeight="1" outlineLevel="1" thickBot="1" x14ac:dyDescent="0.25">
      <c r="A128" s="106"/>
      <c r="B128" s="95" t="s">
        <v>146</v>
      </c>
      <c r="C128" s="24" t="s">
        <v>50</v>
      </c>
      <c r="D128" s="24" t="s">
        <v>11</v>
      </c>
      <c r="E128" s="24" t="s">
        <v>1</v>
      </c>
      <c r="F128" s="24" t="s">
        <v>145</v>
      </c>
      <c r="G128" s="24" t="s">
        <v>5</v>
      </c>
      <c r="H128" s="48">
        <v>42476.1</v>
      </c>
      <c r="I128" s="48">
        <v>24268</v>
      </c>
      <c r="J128" s="66">
        <f t="shared" si="11"/>
        <v>18208.099999999999</v>
      </c>
      <c r="K128" s="114"/>
    </row>
    <row r="129" spans="1:11" ht="58.5" customHeight="1" outlineLevel="1" thickBot="1" x14ac:dyDescent="0.25">
      <c r="A129" s="128">
        <v>22</v>
      </c>
      <c r="B129" s="117" t="s">
        <v>149</v>
      </c>
      <c r="C129" s="40" t="s">
        <v>49</v>
      </c>
      <c r="D129" s="79"/>
      <c r="E129" s="79"/>
      <c r="F129" s="79"/>
      <c r="G129" s="79"/>
      <c r="H129" s="41">
        <f>SUM(H130)</f>
        <v>1530</v>
      </c>
      <c r="I129" s="41">
        <f t="shared" ref="I129:J129" si="13">SUM(I130)</f>
        <v>358.2</v>
      </c>
      <c r="J129" s="41">
        <f t="shared" si="13"/>
        <v>1171.8</v>
      </c>
      <c r="K129" s="43">
        <f>I129*100/H129</f>
        <v>23.411764705882351</v>
      </c>
    </row>
    <row r="130" spans="1:11" ht="58.5" customHeight="1" outlineLevel="1" thickBot="1" x14ac:dyDescent="0.25">
      <c r="A130" s="129"/>
      <c r="B130" s="119"/>
      <c r="C130" s="30" t="s">
        <v>50</v>
      </c>
      <c r="D130" s="32" t="s">
        <v>8</v>
      </c>
      <c r="E130" s="32" t="s">
        <v>1</v>
      </c>
      <c r="F130" s="32" t="s">
        <v>150</v>
      </c>
      <c r="G130" s="32" t="s">
        <v>3</v>
      </c>
      <c r="H130" s="78">
        <v>1530</v>
      </c>
      <c r="I130" s="74">
        <v>358.2</v>
      </c>
      <c r="J130" s="78">
        <f t="shared" si="11"/>
        <v>1171.8</v>
      </c>
      <c r="K130" s="76"/>
    </row>
    <row r="131" spans="1:11" ht="26.25" customHeight="1" outlineLevel="1" thickBot="1" x14ac:dyDescent="0.25">
      <c r="A131" s="104">
        <v>23</v>
      </c>
      <c r="B131" s="117" t="s">
        <v>63</v>
      </c>
      <c r="C131" s="40" t="s">
        <v>49</v>
      </c>
      <c r="D131" s="79"/>
      <c r="E131" s="79"/>
      <c r="F131" s="79"/>
      <c r="G131" s="79"/>
      <c r="H131" s="41">
        <f>SUM(H132:H138)</f>
        <v>997421.3</v>
      </c>
      <c r="I131" s="41">
        <f>SUM(I132:I138)</f>
        <v>79366.100000000006</v>
      </c>
      <c r="J131" s="41">
        <f>SUM(J132:J138)</f>
        <v>918055.20000000007</v>
      </c>
      <c r="K131" s="43">
        <f>I131*100/H131</f>
        <v>7.9571290486778263</v>
      </c>
    </row>
    <row r="132" spans="1:11" ht="56.25" customHeight="1" outlineLevel="1" x14ac:dyDescent="0.2">
      <c r="A132" s="105"/>
      <c r="B132" s="118"/>
      <c r="C132" s="27" t="s">
        <v>51</v>
      </c>
      <c r="D132" s="26" t="s">
        <v>23</v>
      </c>
      <c r="E132" s="26" t="s">
        <v>20</v>
      </c>
      <c r="F132" s="26" t="s">
        <v>93</v>
      </c>
      <c r="G132" s="26" t="s">
        <v>3</v>
      </c>
      <c r="H132" s="67">
        <v>120671.4</v>
      </c>
      <c r="I132" s="46">
        <v>1145.3</v>
      </c>
      <c r="J132" s="67">
        <f t="shared" ref="J132:J138" si="14">H132-I132</f>
        <v>119526.09999999999</v>
      </c>
      <c r="K132" s="113"/>
    </row>
    <row r="133" spans="1:11" ht="51.75" customHeight="1" outlineLevel="1" x14ac:dyDescent="0.2">
      <c r="A133" s="105"/>
      <c r="B133" s="118"/>
      <c r="C133" s="21" t="s">
        <v>50</v>
      </c>
      <c r="D133" s="22" t="s">
        <v>23</v>
      </c>
      <c r="E133" s="22" t="s">
        <v>1</v>
      </c>
      <c r="F133" s="22" t="s">
        <v>93</v>
      </c>
      <c r="G133" s="22" t="s">
        <v>22</v>
      </c>
      <c r="H133" s="55">
        <v>758419.6</v>
      </c>
      <c r="I133" s="55">
        <v>15244.1</v>
      </c>
      <c r="J133" s="25">
        <f t="shared" si="14"/>
        <v>743175.5</v>
      </c>
      <c r="K133" s="132"/>
    </row>
    <row r="134" spans="1:11" ht="53.25" customHeight="1" outlineLevel="1" x14ac:dyDescent="0.2">
      <c r="A134" s="105"/>
      <c r="B134" s="98" t="s">
        <v>115</v>
      </c>
      <c r="C134" s="35" t="s">
        <v>51</v>
      </c>
      <c r="D134" s="22" t="s">
        <v>23</v>
      </c>
      <c r="E134" s="22" t="s">
        <v>20</v>
      </c>
      <c r="F134" s="22" t="s">
        <v>110</v>
      </c>
      <c r="G134" s="22" t="s">
        <v>3</v>
      </c>
      <c r="H134" s="55">
        <v>2791.9</v>
      </c>
      <c r="I134" s="55">
        <v>244.3</v>
      </c>
      <c r="J134" s="25">
        <f t="shared" si="14"/>
        <v>2547.6</v>
      </c>
      <c r="K134" s="132"/>
    </row>
    <row r="135" spans="1:11" ht="66" customHeight="1" outlineLevel="1" x14ac:dyDescent="0.2">
      <c r="A135" s="105"/>
      <c r="B135" s="98" t="s">
        <v>117</v>
      </c>
      <c r="C135" s="35" t="s">
        <v>51</v>
      </c>
      <c r="D135" s="22" t="s">
        <v>23</v>
      </c>
      <c r="E135" s="22" t="s">
        <v>20</v>
      </c>
      <c r="F135" s="22" t="s">
        <v>132</v>
      </c>
      <c r="G135" s="22" t="s">
        <v>3</v>
      </c>
      <c r="H135" s="55">
        <v>2547</v>
      </c>
      <c r="I135" s="55">
        <v>72.900000000000006</v>
      </c>
      <c r="J135" s="25">
        <f t="shared" si="14"/>
        <v>2474.1</v>
      </c>
      <c r="K135" s="132"/>
    </row>
    <row r="136" spans="1:11" ht="106.5" customHeight="1" outlineLevel="1" x14ac:dyDescent="0.2">
      <c r="A136" s="105"/>
      <c r="B136" s="98" t="s">
        <v>108</v>
      </c>
      <c r="C136" s="35" t="s">
        <v>51</v>
      </c>
      <c r="D136" s="22" t="s">
        <v>23</v>
      </c>
      <c r="E136" s="22" t="s">
        <v>20</v>
      </c>
      <c r="F136" s="22" t="s">
        <v>133</v>
      </c>
      <c r="G136" s="22" t="s">
        <v>12</v>
      </c>
      <c r="H136" s="25">
        <v>1124.9000000000001</v>
      </c>
      <c r="I136" s="56">
        <v>600.1</v>
      </c>
      <c r="J136" s="25">
        <f t="shared" si="14"/>
        <v>524.80000000000007</v>
      </c>
      <c r="K136" s="132"/>
    </row>
    <row r="137" spans="1:11" ht="132.75" customHeight="1" outlineLevel="1" x14ac:dyDescent="0.2">
      <c r="A137" s="105"/>
      <c r="B137" s="98" t="s">
        <v>109</v>
      </c>
      <c r="C137" s="35" t="s">
        <v>51</v>
      </c>
      <c r="D137" s="22" t="s">
        <v>23</v>
      </c>
      <c r="E137" s="22" t="s">
        <v>20</v>
      </c>
      <c r="F137" s="22" t="s">
        <v>134</v>
      </c>
      <c r="G137" s="22" t="s">
        <v>12</v>
      </c>
      <c r="H137" s="25">
        <v>3920.5</v>
      </c>
      <c r="I137" s="56">
        <v>2575.6999999999998</v>
      </c>
      <c r="J137" s="25">
        <f t="shared" si="14"/>
        <v>1344.8000000000002</v>
      </c>
      <c r="K137" s="132"/>
    </row>
    <row r="138" spans="1:11" ht="140.25" customHeight="1" outlineLevel="1" thickBot="1" x14ac:dyDescent="0.25">
      <c r="A138" s="106"/>
      <c r="B138" s="95" t="s">
        <v>116</v>
      </c>
      <c r="C138" s="68" t="s">
        <v>51</v>
      </c>
      <c r="D138" s="24" t="s">
        <v>23</v>
      </c>
      <c r="E138" s="24" t="s">
        <v>20</v>
      </c>
      <c r="F138" s="24" t="s">
        <v>135</v>
      </c>
      <c r="G138" s="24" t="s">
        <v>12</v>
      </c>
      <c r="H138" s="66">
        <v>107946</v>
      </c>
      <c r="I138" s="49">
        <v>59483.7</v>
      </c>
      <c r="J138" s="66">
        <f t="shared" si="14"/>
        <v>48462.3</v>
      </c>
      <c r="K138" s="114"/>
    </row>
    <row r="139" spans="1:11" ht="99.75" customHeight="1" outlineLevel="1" thickBot="1" x14ac:dyDescent="0.25">
      <c r="A139" s="128">
        <v>24</v>
      </c>
      <c r="B139" s="123" t="s">
        <v>162</v>
      </c>
      <c r="C139" s="40" t="s">
        <v>49</v>
      </c>
      <c r="D139" s="80"/>
      <c r="E139" s="80"/>
      <c r="F139" s="80"/>
      <c r="G139" s="80"/>
      <c r="H139" s="41">
        <f>SUM(H140:H143)</f>
        <v>14700</v>
      </c>
      <c r="I139" s="41">
        <f t="shared" ref="I139:J139" si="15">SUM(I140:I143)</f>
        <v>0</v>
      </c>
      <c r="J139" s="41">
        <f t="shared" si="15"/>
        <v>14700</v>
      </c>
      <c r="K139" s="43">
        <f>I139*100/H139</f>
        <v>0</v>
      </c>
    </row>
    <row r="140" spans="1:11" ht="74.25" customHeight="1" outlineLevel="1" x14ac:dyDescent="0.2">
      <c r="A140" s="121"/>
      <c r="B140" s="124"/>
      <c r="C140" s="65" t="s">
        <v>103</v>
      </c>
      <c r="D140" s="26" t="s">
        <v>14</v>
      </c>
      <c r="E140" s="26" t="s">
        <v>13</v>
      </c>
      <c r="F140" s="26" t="s">
        <v>102</v>
      </c>
      <c r="G140" s="26" t="s">
        <v>3</v>
      </c>
      <c r="H140" s="67">
        <v>8600</v>
      </c>
      <c r="I140" s="45">
        <v>0</v>
      </c>
      <c r="J140" s="67">
        <f t="shared" ref="J140:J142" si="16">H140-I140</f>
        <v>8600</v>
      </c>
      <c r="K140" s="50"/>
    </row>
    <row r="141" spans="1:11" ht="71.25" customHeight="1" outlineLevel="1" x14ac:dyDescent="0.2">
      <c r="A141" s="121"/>
      <c r="B141" s="124"/>
      <c r="C141" s="21" t="s">
        <v>103</v>
      </c>
      <c r="D141" s="22" t="s">
        <v>14</v>
      </c>
      <c r="E141" s="22" t="s">
        <v>13</v>
      </c>
      <c r="F141" s="22" t="s">
        <v>102</v>
      </c>
      <c r="G141" s="22" t="s">
        <v>4</v>
      </c>
      <c r="H141" s="25">
        <v>150</v>
      </c>
      <c r="I141" s="55">
        <v>0</v>
      </c>
      <c r="J141" s="25">
        <f t="shared" si="16"/>
        <v>150</v>
      </c>
      <c r="K141" s="64"/>
    </row>
    <row r="142" spans="1:11" ht="58.5" customHeight="1" outlineLevel="1" x14ac:dyDescent="0.2">
      <c r="A142" s="121"/>
      <c r="B142" s="125"/>
      <c r="C142" s="21" t="s">
        <v>103</v>
      </c>
      <c r="D142" s="22" t="s">
        <v>14</v>
      </c>
      <c r="E142" s="22" t="s">
        <v>13</v>
      </c>
      <c r="F142" s="22" t="s">
        <v>102</v>
      </c>
      <c r="G142" s="22" t="s">
        <v>9</v>
      </c>
      <c r="H142" s="25">
        <v>670</v>
      </c>
      <c r="I142" s="55">
        <v>0</v>
      </c>
      <c r="J142" s="25">
        <f t="shared" si="16"/>
        <v>670</v>
      </c>
      <c r="K142" s="64"/>
    </row>
    <row r="143" spans="1:11" ht="67.5" customHeight="1" outlineLevel="1" thickBot="1" x14ac:dyDescent="0.25">
      <c r="A143" s="129"/>
      <c r="B143" s="102" t="s">
        <v>152</v>
      </c>
      <c r="C143" s="23" t="s">
        <v>103</v>
      </c>
      <c r="D143" s="24" t="s">
        <v>14</v>
      </c>
      <c r="E143" s="24" t="s">
        <v>13</v>
      </c>
      <c r="F143" s="24" t="s">
        <v>104</v>
      </c>
      <c r="G143" s="24" t="s">
        <v>9</v>
      </c>
      <c r="H143" s="66">
        <v>5280</v>
      </c>
      <c r="I143" s="48">
        <v>0</v>
      </c>
      <c r="J143" s="66">
        <f>H143-I143</f>
        <v>5280</v>
      </c>
      <c r="K143" s="51"/>
    </row>
    <row r="144" spans="1:11" ht="48.75" customHeight="1" outlineLevel="1" thickBot="1" x14ac:dyDescent="0.25">
      <c r="A144" s="104">
        <v>25</v>
      </c>
      <c r="B144" s="126" t="s">
        <v>99</v>
      </c>
      <c r="C144" s="40" t="s">
        <v>49</v>
      </c>
      <c r="D144" s="80"/>
      <c r="E144" s="80"/>
      <c r="F144" s="80"/>
      <c r="G144" s="80"/>
      <c r="H144" s="41">
        <f>SUM(H145)</f>
        <v>450</v>
      </c>
      <c r="I144" s="41">
        <f>SUM(I145)</f>
        <v>100</v>
      </c>
      <c r="J144" s="41">
        <f>SUM(J145)</f>
        <v>350</v>
      </c>
      <c r="K144" s="43">
        <f>I144*100/H144</f>
        <v>22.222222222222221</v>
      </c>
    </row>
    <row r="145" spans="1:11" ht="57.75" customHeight="1" outlineLevel="1" thickBot="1" x14ac:dyDescent="0.25">
      <c r="A145" s="106"/>
      <c r="B145" s="127"/>
      <c r="C145" s="29" t="s">
        <v>50</v>
      </c>
      <c r="D145" s="87" t="s">
        <v>98</v>
      </c>
      <c r="E145" s="87" t="s">
        <v>1</v>
      </c>
      <c r="F145" s="87" t="s">
        <v>151</v>
      </c>
      <c r="G145" s="87" t="s">
        <v>3</v>
      </c>
      <c r="H145" s="88">
        <v>450</v>
      </c>
      <c r="I145" s="89">
        <v>100</v>
      </c>
      <c r="J145" s="88">
        <f>H145-I145</f>
        <v>350</v>
      </c>
      <c r="K145" s="90"/>
    </row>
    <row r="146" spans="1:11" ht="45" customHeight="1" outlineLevel="1" thickBot="1" x14ac:dyDescent="0.25">
      <c r="A146" s="104">
        <v>26</v>
      </c>
      <c r="B146" s="117" t="s">
        <v>111</v>
      </c>
      <c r="C146" s="40" t="s">
        <v>49</v>
      </c>
      <c r="D146" s="80"/>
      <c r="E146" s="80"/>
      <c r="F146" s="80"/>
      <c r="G146" s="80"/>
      <c r="H146" s="41">
        <f>SUM(H148+H147)</f>
        <v>3660.8</v>
      </c>
      <c r="I146" s="41">
        <f>SUM(I148)</f>
        <v>14.1</v>
      </c>
      <c r="J146" s="41">
        <f>SUM(J148)</f>
        <v>33.9</v>
      </c>
      <c r="K146" s="43">
        <f>I146*100/H146</f>
        <v>0.38516171328671328</v>
      </c>
    </row>
    <row r="147" spans="1:11" ht="45" customHeight="1" outlineLevel="1" thickBot="1" x14ac:dyDescent="0.25">
      <c r="A147" s="121"/>
      <c r="B147" s="122"/>
      <c r="C147" s="30" t="s">
        <v>120</v>
      </c>
      <c r="D147" s="32" t="s">
        <v>101</v>
      </c>
      <c r="E147" s="32" t="s">
        <v>1</v>
      </c>
      <c r="F147" s="32" t="s">
        <v>112</v>
      </c>
      <c r="G147" s="32" t="s">
        <v>3</v>
      </c>
      <c r="H147" s="74">
        <v>3612.8</v>
      </c>
      <c r="I147" s="74">
        <v>0</v>
      </c>
      <c r="J147" s="78">
        <f>H147-I147</f>
        <v>3612.8</v>
      </c>
      <c r="K147" s="100"/>
    </row>
    <row r="148" spans="1:11" ht="34.5" customHeight="1" outlineLevel="1" thickBot="1" x14ac:dyDescent="0.25">
      <c r="A148" s="106"/>
      <c r="B148" s="119"/>
      <c r="C148" s="30" t="s">
        <v>120</v>
      </c>
      <c r="D148" s="32" t="s">
        <v>156</v>
      </c>
      <c r="E148" s="32" t="s">
        <v>1</v>
      </c>
      <c r="F148" s="32" t="s">
        <v>112</v>
      </c>
      <c r="G148" s="32" t="s">
        <v>3</v>
      </c>
      <c r="H148" s="74">
        <v>48</v>
      </c>
      <c r="I148" s="74">
        <v>14.1</v>
      </c>
      <c r="J148" s="78">
        <f>H148-I148</f>
        <v>33.9</v>
      </c>
      <c r="K148" s="76"/>
    </row>
    <row r="149" spans="1:11" ht="16.5" customHeight="1" thickBot="1" x14ac:dyDescent="0.3">
      <c r="A149" s="115" t="s">
        <v>52</v>
      </c>
      <c r="B149" s="116"/>
      <c r="C149" s="83"/>
      <c r="D149" s="84"/>
      <c r="E149" s="84"/>
      <c r="F149" s="84"/>
      <c r="G149" s="84"/>
      <c r="H149" s="85">
        <f>H12+H15+H18+H21+H25+H28+H43+H46+H49+H58+H65+H70+H75+H79+H87+H93+H99+H103+H110+H116+H118+H129+H131+H139+H144+H146</f>
        <v>2354960.7000000002</v>
      </c>
      <c r="I149" s="85">
        <f t="shared" ref="I149:J149" si="17">I12+I15+I18+I21+I25+I28+I43+I46+I49+I58+I65+I70+I75+I79+I87+I93+I99+I103+I110+I116+I118+I129+I131+I139+I144+I146</f>
        <v>436727.1</v>
      </c>
      <c r="J149" s="85">
        <f t="shared" si="17"/>
        <v>1874611.1</v>
      </c>
      <c r="K149" s="86">
        <f>I149*100/H149</f>
        <v>18.544984636049339</v>
      </c>
    </row>
  </sheetData>
  <mergeCells count="107">
    <mergeCell ref="K132:K138"/>
    <mergeCell ref="B58:B61"/>
    <mergeCell ref="D65:G65"/>
    <mergeCell ref="B70:B74"/>
    <mergeCell ref="B65:B69"/>
    <mergeCell ref="D70:G70"/>
    <mergeCell ref="K22:K24"/>
    <mergeCell ref="K26:K27"/>
    <mergeCell ref="K76:K78"/>
    <mergeCell ref="K44:K45"/>
    <mergeCell ref="K50:K57"/>
    <mergeCell ref="K59:K61"/>
    <mergeCell ref="K66:K69"/>
    <mergeCell ref="K71:K74"/>
    <mergeCell ref="B63:B64"/>
    <mergeCell ref="D58:G58"/>
    <mergeCell ref="D43:G43"/>
    <mergeCell ref="B46:B48"/>
    <mergeCell ref="D93:G93"/>
    <mergeCell ref="A129:A130"/>
    <mergeCell ref="B99:B101"/>
    <mergeCell ref="D116:G116"/>
    <mergeCell ref="A110:A115"/>
    <mergeCell ref="D99:G99"/>
    <mergeCell ref="D103:G103"/>
    <mergeCell ref="D87:G87"/>
    <mergeCell ref="B77:B78"/>
    <mergeCell ref="B75:B76"/>
    <mergeCell ref="B125:B127"/>
    <mergeCell ref="B122:B124"/>
    <mergeCell ref="B119:B121"/>
    <mergeCell ref="B129:B130"/>
    <mergeCell ref="D79:G79"/>
    <mergeCell ref="K100:K102"/>
    <mergeCell ref="K119:K128"/>
    <mergeCell ref="D110:G110"/>
    <mergeCell ref="K111:K115"/>
    <mergeCell ref="K94:K98"/>
    <mergeCell ref="K88:K92"/>
    <mergeCell ref="K80:K86"/>
    <mergeCell ref="A12:A14"/>
    <mergeCell ref="B12:B14"/>
    <mergeCell ref="D12:G12"/>
    <mergeCell ref="A15:A17"/>
    <mergeCell ref="A21:A24"/>
    <mergeCell ref="C13:C14"/>
    <mergeCell ref="D15:G15"/>
    <mergeCell ref="A79:A86"/>
    <mergeCell ref="K104:K109"/>
    <mergeCell ref="B79:B82"/>
    <mergeCell ref="B87:B90"/>
    <mergeCell ref="B103:B109"/>
    <mergeCell ref="B15:B17"/>
    <mergeCell ref="B43:B44"/>
    <mergeCell ref="A25:A27"/>
    <mergeCell ref="C38:C40"/>
    <mergeCell ref="A28:A42"/>
    <mergeCell ref="B49:B56"/>
    <mergeCell ref="C32:C35"/>
    <mergeCell ref="K47:K48"/>
    <mergeCell ref="K29:K30"/>
    <mergeCell ref="A18:A20"/>
    <mergeCell ref="B18:B20"/>
    <mergeCell ref="D21:G21"/>
    <mergeCell ref="B21:B24"/>
    <mergeCell ref="D25:G25"/>
    <mergeCell ref="B25:B27"/>
    <mergeCell ref="D18:G18"/>
    <mergeCell ref="D28:G28"/>
    <mergeCell ref="B28:B35"/>
    <mergeCell ref="A46:A48"/>
    <mergeCell ref="D46:G46"/>
    <mergeCell ref="A49:A57"/>
    <mergeCell ref="H1:K1"/>
    <mergeCell ref="G2:K2"/>
    <mergeCell ref="F3:K3"/>
    <mergeCell ref="F4:K4"/>
    <mergeCell ref="A7:K7"/>
    <mergeCell ref="K13:K14"/>
    <mergeCell ref="A8:K8"/>
    <mergeCell ref="A149:B149"/>
    <mergeCell ref="A99:A102"/>
    <mergeCell ref="B93:B98"/>
    <mergeCell ref="A116:A117"/>
    <mergeCell ref="B116:B117"/>
    <mergeCell ref="A118:A128"/>
    <mergeCell ref="A87:A92"/>
    <mergeCell ref="A93:A98"/>
    <mergeCell ref="B110:B115"/>
    <mergeCell ref="A146:A148"/>
    <mergeCell ref="B146:B148"/>
    <mergeCell ref="A131:A138"/>
    <mergeCell ref="B131:B133"/>
    <mergeCell ref="B139:B142"/>
    <mergeCell ref="A144:A145"/>
    <mergeCell ref="B144:B145"/>
    <mergeCell ref="A139:A143"/>
    <mergeCell ref="A103:A109"/>
    <mergeCell ref="A43:A45"/>
    <mergeCell ref="D49:G49"/>
    <mergeCell ref="D75:G75"/>
    <mergeCell ref="A70:A74"/>
    <mergeCell ref="A65:A69"/>
    <mergeCell ref="A75:A78"/>
    <mergeCell ref="B36:B40"/>
    <mergeCell ref="C36:C37"/>
    <mergeCell ref="A58:A64"/>
  </mergeCells>
  <pageMargins left="0.35433070866141736" right="0" top="0.19685039370078741" bottom="0" header="0.51181102362204722" footer="0.51181102362204722"/>
  <pageSetup paperSize="9" scale="5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budg_5</dc:creator>
  <dc:description>POI HSSF rep:2.40.0.76</dc:description>
  <cp:lastModifiedBy>Промыслова О.В.</cp:lastModifiedBy>
  <cp:lastPrinted>2025-07-11T03:31:32Z</cp:lastPrinted>
  <dcterms:created xsi:type="dcterms:W3CDTF">2016-11-23T09:27:58Z</dcterms:created>
  <dcterms:modified xsi:type="dcterms:W3CDTF">2025-07-15T07:02:02Z</dcterms:modified>
</cp:coreProperties>
</file>