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5\исходящая\ИСХОДЯЩАЯ_2026\БЮДЖЕТНЫЙ ОТДЕЛ\ОТЧЕТЫ\Об исполнении бюджета\за 9 месяцев 2026\Отчет об исполнении за 9 месяцев 2026 года\"/>
    </mc:Choice>
  </mc:AlternateContent>
  <bookViews>
    <workbookView xWindow="0" yWindow="0" windowWidth="28800" windowHeight="12330"/>
  </bookViews>
  <sheets>
    <sheet name="Бюджет" sheetId="1" r:id="rId1"/>
  </sheets>
  <definedNames>
    <definedName name="LAST_CELL" localSheetId="0">Бюджет!#REF!</definedName>
    <definedName name="_xlnm.Print_Titles" localSheetId="0">Бюджет!$10:$10</definedName>
  </definedNames>
  <calcPr calcId="162913"/>
</workbook>
</file>

<file path=xl/calcChain.xml><?xml version="1.0" encoding="utf-8"?>
<calcChain xmlns="http://schemas.openxmlformats.org/spreadsheetml/2006/main">
  <c r="J157" i="1" l="1"/>
  <c r="J115" i="1"/>
  <c r="J108" i="1"/>
  <c r="J99" i="1"/>
  <c r="J106" i="1" l="1"/>
  <c r="J40" i="1"/>
  <c r="J28" i="1" l="1"/>
  <c r="I24" i="1"/>
  <c r="H24" i="1"/>
  <c r="J29" i="1"/>
  <c r="J142" i="1" l="1"/>
  <c r="J87" i="1"/>
  <c r="J86" i="1"/>
  <c r="J85" i="1"/>
  <c r="I37" i="1"/>
  <c r="J44" i="1"/>
  <c r="H37" i="1"/>
  <c r="J38" i="1"/>
  <c r="J39" i="1"/>
  <c r="J41" i="1"/>
  <c r="J42" i="1"/>
  <c r="J43" i="1"/>
  <c r="J45" i="1"/>
  <c r="I30" i="1"/>
  <c r="H30" i="1"/>
  <c r="J31" i="1"/>
  <c r="J27" i="1"/>
  <c r="J37" i="1" l="1"/>
  <c r="K37" i="1"/>
  <c r="I140" i="1"/>
  <c r="I138" i="1"/>
  <c r="H138" i="1"/>
  <c r="I101" i="1"/>
  <c r="I76" i="1"/>
  <c r="I54" i="1"/>
  <c r="H54" i="1"/>
  <c r="J139" i="1"/>
  <c r="J156" i="1"/>
  <c r="I156" i="1"/>
  <c r="H156" i="1"/>
  <c r="I153" i="1"/>
  <c r="H153" i="1"/>
  <c r="J155" i="1"/>
  <c r="J154" i="1"/>
  <c r="I150" i="1"/>
  <c r="H150" i="1"/>
  <c r="J151" i="1"/>
  <c r="H140" i="1"/>
  <c r="J148" i="1"/>
  <c r="J149" i="1"/>
  <c r="I120" i="1"/>
  <c r="H120" i="1"/>
  <c r="J125" i="1"/>
  <c r="J122" i="1"/>
  <c r="J107" i="1"/>
  <c r="J109" i="1"/>
  <c r="J110" i="1"/>
  <c r="J111" i="1"/>
  <c r="J112" i="1"/>
  <c r="J104" i="1"/>
  <c r="J105" i="1"/>
  <c r="J153" i="1" l="1"/>
  <c r="K153" i="1"/>
  <c r="K156" i="1"/>
  <c r="J159" i="1"/>
  <c r="J158" i="1" s="1"/>
  <c r="I158" i="1"/>
  <c r="H158" i="1"/>
  <c r="J152" i="1"/>
  <c r="J150" i="1" s="1"/>
  <c r="K150" i="1"/>
  <c r="J147" i="1"/>
  <c r="J146" i="1"/>
  <c r="J144" i="1"/>
  <c r="J143" i="1"/>
  <c r="J141" i="1"/>
  <c r="J137" i="1"/>
  <c r="J136" i="1" s="1"/>
  <c r="I136" i="1"/>
  <c r="H136" i="1"/>
  <c r="J135" i="1"/>
  <c r="J134" i="1"/>
  <c r="J133" i="1"/>
  <c r="J132" i="1"/>
  <c r="I131" i="1"/>
  <c r="H131" i="1"/>
  <c r="J130" i="1"/>
  <c r="J129" i="1"/>
  <c r="J128" i="1"/>
  <c r="J127" i="1"/>
  <c r="I126" i="1"/>
  <c r="H126" i="1"/>
  <c r="J124" i="1"/>
  <c r="J123" i="1"/>
  <c r="J121" i="1"/>
  <c r="K120" i="1"/>
  <c r="J119" i="1"/>
  <c r="J118" i="1"/>
  <c r="I117" i="1"/>
  <c r="H117" i="1"/>
  <c r="J116" i="1"/>
  <c r="J114" i="1"/>
  <c r="I113" i="1"/>
  <c r="H113" i="1"/>
  <c r="J103" i="1"/>
  <c r="J102" i="1"/>
  <c r="H101" i="1"/>
  <c r="J100" i="1"/>
  <c r="J98" i="1"/>
  <c r="J97" i="1"/>
  <c r="I96" i="1"/>
  <c r="H96" i="1"/>
  <c r="J95" i="1"/>
  <c r="J94" i="1"/>
  <c r="J93" i="1"/>
  <c r="J92" i="1"/>
  <c r="I91" i="1"/>
  <c r="H91" i="1"/>
  <c r="J90" i="1"/>
  <c r="J89" i="1"/>
  <c r="J88" i="1"/>
  <c r="J84" i="1"/>
  <c r="J83" i="1"/>
  <c r="J82" i="1"/>
  <c r="J81" i="1"/>
  <c r="J80" i="1"/>
  <c r="J79" i="1"/>
  <c r="J78" i="1"/>
  <c r="J77" i="1"/>
  <c r="H76" i="1"/>
  <c r="J75" i="1"/>
  <c r="J74" i="1"/>
  <c r="J73" i="1"/>
  <c r="I72" i="1"/>
  <c r="H72" i="1"/>
  <c r="J71" i="1"/>
  <c r="J70" i="1"/>
  <c r="J69" i="1"/>
  <c r="J68" i="1"/>
  <c r="J67" i="1"/>
  <c r="I66" i="1"/>
  <c r="H66" i="1"/>
  <c r="J65" i="1"/>
  <c r="J64" i="1"/>
  <c r="J63" i="1"/>
  <c r="J62" i="1"/>
  <c r="I61" i="1"/>
  <c r="H61" i="1"/>
  <c r="J60" i="1"/>
  <c r="J59" i="1"/>
  <c r="J58" i="1"/>
  <c r="J57" i="1"/>
  <c r="J56" i="1"/>
  <c r="J55" i="1"/>
  <c r="J53" i="1"/>
  <c r="J52" i="1"/>
  <c r="J51" i="1"/>
  <c r="J50" i="1"/>
  <c r="J49" i="1"/>
  <c r="J48" i="1"/>
  <c r="J47" i="1"/>
  <c r="I46" i="1"/>
  <c r="H46" i="1"/>
  <c r="J36" i="1"/>
  <c r="J35" i="1"/>
  <c r="I34" i="1"/>
  <c r="H34" i="1"/>
  <c r="J33" i="1"/>
  <c r="J32" i="1"/>
  <c r="J26" i="1"/>
  <c r="J25" i="1"/>
  <c r="J23" i="1"/>
  <c r="J22" i="1"/>
  <c r="I21" i="1"/>
  <c r="H21" i="1"/>
  <c r="J20" i="1"/>
  <c r="J19" i="1"/>
  <c r="I18" i="1"/>
  <c r="H18" i="1"/>
  <c r="J17" i="1"/>
  <c r="I16" i="1"/>
  <c r="H16" i="1"/>
  <c r="J15" i="1"/>
  <c r="I14" i="1"/>
  <c r="H14" i="1"/>
  <c r="J13" i="1"/>
  <c r="J12" i="1"/>
  <c r="I11" i="1"/>
  <c r="H11" i="1"/>
  <c r="J24" i="1" l="1"/>
  <c r="J30" i="1"/>
  <c r="H160" i="1"/>
  <c r="I160" i="1"/>
  <c r="J140" i="1"/>
  <c r="J138" i="1" s="1"/>
  <c r="K138" i="1"/>
  <c r="K131" i="1"/>
  <c r="K14" i="1"/>
  <c r="K30" i="1"/>
  <c r="K54" i="1"/>
  <c r="J120" i="1"/>
  <c r="K66" i="1"/>
  <c r="K76" i="1"/>
  <c r="K11" i="1"/>
  <c r="K21" i="1"/>
  <c r="K158" i="1"/>
  <c r="J46" i="1"/>
  <c r="J91" i="1"/>
  <c r="K117" i="1"/>
  <c r="J11" i="1"/>
  <c r="J131" i="1"/>
  <c r="J14" i="1"/>
  <c r="J18" i="1"/>
  <c r="K72" i="1"/>
  <c r="K96" i="1"/>
  <c r="K140" i="1"/>
  <c r="J96" i="1"/>
  <c r="K136" i="1"/>
  <c r="K16" i="1"/>
  <c r="K24" i="1"/>
  <c r="K46" i="1"/>
  <c r="K91" i="1"/>
  <c r="K18" i="1"/>
  <c r="K34" i="1"/>
  <c r="K61" i="1"/>
  <c r="J66" i="1"/>
  <c r="J76" i="1"/>
  <c r="K113" i="1"/>
  <c r="J117" i="1"/>
  <c r="K126" i="1"/>
  <c r="J16" i="1"/>
  <c r="J34" i="1"/>
  <c r="J54" i="1"/>
  <c r="J126" i="1"/>
  <c r="J21" i="1"/>
  <c r="J61" i="1"/>
  <c r="J72" i="1"/>
  <c r="J113" i="1"/>
  <c r="J101" i="1"/>
  <c r="K101" i="1"/>
  <c r="J160" i="1" l="1"/>
  <c r="K160" i="1"/>
</calcChain>
</file>

<file path=xl/sharedStrings.xml><?xml version="1.0" encoding="utf-8"?>
<sst xmlns="http://schemas.openxmlformats.org/spreadsheetml/2006/main" count="702" uniqueCount="180">
  <si>
    <t>917</t>
  </si>
  <si>
    <t>1003</t>
  </si>
  <si>
    <t>200</t>
  </si>
  <si>
    <t>300</t>
  </si>
  <si>
    <t>600</t>
  </si>
  <si>
    <t>7950200000</t>
  </si>
  <si>
    <t>7950400000</t>
  </si>
  <si>
    <t>0412</t>
  </si>
  <si>
    <t>800</t>
  </si>
  <si>
    <t>904</t>
  </si>
  <si>
    <t>0707</t>
  </si>
  <si>
    <t>100</t>
  </si>
  <si>
    <t>902</t>
  </si>
  <si>
    <t>0405</t>
  </si>
  <si>
    <t>913</t>
  </si>
  <si>
    <t>0409</t>
  </si>
  <si>
    <t>7951000000</t>
  </si>
  <si>
    <t>7951100000</t>
  </si>
  <si>
    <t>7952000000</t>
  </si>
  <si>
    <t>907</t>
  </si>
  <si>
    <t>0701</t>
  </si>
  <si>
    <t>400</t>
  </si>
  <si>
    <t>0702</t>
  </si>
  <si>
    <t>7952100000</t>
  </si>
  <si>
    <t>0703</t>
  </si>
  <si>
    <t>79521S2080</t>
  </si>
  <si>
    <t>7952200000</t>
  </si>
  <si>
    <t>7952300000</t>
  </si>
  <si>
    <t>0709</t>
  </si>
  <si>
    <t>7952400000</t>
  </si>
  <si>
    <t>7952500000</t>
  </si>
  <si>
    <t>7953000000</t>
  </si>
  <si>
    <t>0801</t>
  </si>
  <si>
    <t>7954000000</t>
  </si>
  <si>
    <t>1101</t>
  </si>
  <si>
    <t>7955000000</t>
  </si>
  <si>
    <t>7955100000</t>
  </si>
  <si>
    <t>7955200000</t>
  </si>
  <si>
    <t>0314</t>
  </si>
  <si>
    <t>7955300000</t>
  </si>
  <si>
    <t>п/н</t>
  </si>
  <si>
    <t>Наименование программы</t>
  </si>
  <si>
    <t>Исполнители</t>
  </si>
  <si>
    <t>Код раздела, подраздела</t>
  </si>
  <si>
    <t>Код главного распорядителя</t>
  </si>
  <si>
    <t>Код целевой статьи</t>
  </si>
  <si>
    <t>Код вида расхода</t>
  </si>
  <si>
    <t>Сумма</t>
  </si>
  <si>
    <t>Всего, в том числе:</t>
  </si>
  <si>
    <t>Администрация УКМО</t>
  </si>
  <si>
    <t>УО УКМО</t>
  </si>
  <si>
    <t>Всего:</t>
  </si>
  <si>
    <t>7955400000</t>
  </si>
  <si>
    <t>Подпрограмма "Молодежь Усть-Кутского района"</t>
  </si>
  <si>
    <t>7956100000</t>
  </si>
  <si>
    <t>7956200000</t>
  </si>
  <si>
    <t>7956300000</t>
  </si>
  <si>
    <t>Неисполненные назначения</t>
  </si>
  <si>
    <t>1004</t>
  </si>
  <si>
    <t>7950500000</t>
  </si>
  <si>
    <t>Муниципальная программа "Поддержка и развитие муниципальных общеобразовательных организаций Усть-Кутского муниципального образования"</t>
  </si>
  <si>
    <t>Приложение №2</t>
  </si>
  <si>
    <t>к постановлению Администрации</t>
  </si>
  <si>
    <t xml:space="preserve"> Усть-Кутского муниципального образования</t>
  </si>
  <si>
    <t>% исполнения плана</t>
  </si>
  <si>
    <t>тыс. руб.</t>
  </si>
  <si>
    <t>Муниципальная программа "Поддержка социально ориентированных некоммерческих организаций и гражданских инициатив в Усть-Кутском муниципальном образовании"</t>
  </si>
  <si>
    <t xml:space="preserve">Муниципальная программа "Комплексная профилактика правонарушений на территории Усть-Кутского муниципального образования" </t>
  </si>
  <si>
    <t>Муниципальная программа "Старшему поколению-активное долголетие на территории Усть-Кутского муниципального образования"</t>
  </si>
  <si>
    <t>7950300000</t>
  </si>
  <si>
    <t xml:space="preserve">Муниципальная программа "Вектор детства, семьи, материнства на территории Усть-Кутского муниципального образования" </t>
  </si>
  <si>
    <t>Муниципальная программа "Профилактика социально значимых заболеваний в Усть-Кутском муниципальном образовании"</t>
  </si>
  <si>
    <t>Подпрограмма "Привлечение врачебных кадров в медицинские организации, расположенные на территории Усть-Кутского муниципального образования"</t>
  </si>
  <si>
    <t>Муниципальная программа "Организация летнего отдыха, оздоровления и занятости детей и подростков Усть-Кутского муниципального образования"</t>
  </si>
  <si>
    <t>Мероприятия для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Усть-Кутского муниципального образования</t>
  </si>
  <si>
    <t xml:space="preserve">Муниципальная программа "Поддержка и развитие муниципальных дошкольных образовательных организаций Усть-Кутского муниципального образования" </t>
  </si>
  <si>
    <t xml:space="preserve">Муниципальная программа "Совершенствование организации питания в муниципальных образовательных организациях, расположенных на территории Усть-Кутского муниципального образования" </t>
  </si>
  <si>
    <t>79522S2976</t>
  </si>
  <si>
    <t xml:space="preserve">Муниципальная программа "Обеспечение пожарной безопасности на объектах образовательных организаций Усть-Кутского муниципального образования" </t>
  </si>
  <si>
    <t xml:space="preserve">Муниципальная программа "Обеспечение педагогическими кадрами муниципальных образовательных организаций Усть-Кутского муниципального образования" </t>
  </si>
  <si>
    <t>Муниципальная программа "Развитие дополнительного образования Усть-Кутского муниципального образования"</t>
  </si>
  <si>
    <t xml:space="preserve">Муниципальная программа "Развитие культуры Усть-Кутского муниципального образования" </t>
  </si>
  <si>
    <t xml:space="preserve">Подпрограмма "Библиотечное дело" </t>
  </si>
  <si>
    <t>Муниципальная программа "Развитие физической культуры и спорта в Усть-Кутском муниципальном образовании"</t>
  </si>
  <si>
    <t xml:space="preserve">Муниципальная программа "Доступная среда для инвалидов и других маломобильных групп населения" </t>
  </si>
  <si>
    <t>Муниципальная программа "Повышение безопасности дорожного движения в Усть-Кутском муниципальном образовании "</t>
  </si>
  <si>
    <t xml:space="preserve">Муниципальная программа "Энергосбережение и повышение энергетической эффективности Усть-Кутского муниципального образования" </t>
  </si>
  <si>
    <t xml:space="preserve">Муниципальная программа "Построение, развитие и внедрение аппаратно-программного комплекса "Безопасный город" </t>
  </si>
  <si>
    <t xml:space="preserve">Муниципальная программа "Молодежная политика Усть-Кутского района" </t>
  </si>
  <si>
    <t>7952600000</t>
  </si>
  <si>
    <t>Мероприятия по организации бесплатного горячего питания обучающихся, получающих начальное общее образование в муниципальных образовательных организациях в Иркутской области</t>
  </si>
  <si>
    <t>79522L3041</t>
  </si>
  <si>
    <t>7952501000</t>
  </si>
  <si>
    <t>Мероприятия по обеспечению функционирования модели персонифицированного финансирования дополнительного образования детей</t>
  </si>
  <si>
    <t>0909</t>
  </si>
  <si>
    <t>Муниципальная программа "Формирование системы мотивации граждан к ведению здорового образа жизни, включая здоровое питание и отказ от вредных привычек в Усть-Кутском муниципальном образовании"</t>
  </si>
  <si>
    <t>7953100000</t>
  </si>
  <si>
    <t>0310</t>
  </si>
  <si>
    <t>7958000000</t>
  </si>
  <si>
    <t>79531L519A</t>
  </si>
  <si>
    <t>1006</t>
  </si>
  <si>
    <t>Муниципальная программа "Безопасность населения и территории Усть-Кутского муниципального образования"</t>
  </si>
  <si>
    <t>7950600000</t>
  </si>
  <si>
    <t>Управление культуры и спорта Администрации УКМО</t>
  </si>
  <si>
    <t xml:space="preserve">Администрация УКМО </t>
  </si>
  <si>
    <t xml:space="preserve">Муниципальная программа ""Содействие развитию субъектов малого и среднего предпринимательства, физических лиц, не являющихся индивидуальными предпринимателями и применяющих специальный налоговый режим " Налог на профессиональный доход" осуществляющих деятельность на территории Усть-Кутского муниципального образования"" </t>
  </si>
  <si>
    <t>Муниципальная программа "Район моей мечты"</t>
  </si>
  <si>
    <t>79507S2381</t>
  </si>
  <si>
    <t>79507S2382</t>
  </si>
  <si>
    <t>МКУ ДЕЗ УКМО</t>
  </si>
  <si>
    <t>795Ю650501</t>
  </si>
  <si>
    <t>795Ю651791</t>
  </si>
  <si>
    <t>795Ю653031</t>
  </si>
  <si>
    <t>Мероприятия по модернизации библиотек в части комплектования книжных фондов библиотек муниципальных образований</t>
  </si>
  <si>
    <t>795519Д000</t>
  </si>
  <si>
    <t>Мероприятия на осуществление дорожной деятельности в отношении автомобильных дорог</t>
  </si>
  <si>
    <t>7956400000</t>
  </si>
  <si>
    <t>Подпрограмма "Развитие инфраструктуры и кадрового резерва в сфере молодежной политики"</t>
  </si>
  <si>
    <t>Подпрограмма "Профилактика деструктивных явлений в молодежной среде"</t>
  </si>
  <si>
    <t>Подпрограмма "Военно-патриотическое и гражданско-патриотическое воспитание молодежи Усть-Кутского района"</t>
  </si>
  <si>
    <t>Муниципальная программа "Развитие туризма на территории Усть-Кутского муниципального образования"</t>
  </si>
  <si>
    <t>7957000000</t>
  </si>
  <si>
    <t>795ДА22100</t>
  </si>
  <si>
    <t xml:space="preserve">Отчёт об исполнении муниципальных программ Усть-Кутского муниципального образования                                         </t>
  </si>
  <si>
    <t>0705</t>
  </si>
  <si>
    <t>Муниципальная программа "Профилактика  терроризма и экстремизма на территории Усть-Кутского муниципального образования"</t>
  </si>
  <si>
    <t xml:space="preserve"> </t>
  </si>
  <si>
    <t>Муниципальная программа "Развитие сельского хозяйства и поддержка развития рынков сельскохозяйственной продукции, сырья и продовольствия в Усть-Кутском муниципальном образовании"</t>
  </si>
  <si>
    <t>0605</t>
  </si>
  <si>
    <t>Мероприятия на реализацию инициативных проектов ("Спортивная площадка по ул. Советская (между домами № 147-149))</t>
  </si>
  <si>
    <t>Мероприятия на реализацию инициативных проектов ("Обустройство спортивной площадки п. Закута")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</si>
  <si>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</si>
  <si>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7952073010</t>
  </si>
  <si>
    <t>Осуществление органами местного самоуправления отдельных областных государственных полномочий по обеспечению бесплатным питанием отдельных категорий обучающихся</t>
  </si>
  <si>
    <t>7952273050</t>
  </si>
  <si>
    <t>Мероприятия по обеспечению бесплатным двухразовым питанием обучающихся с ограниченными возможностями здоровья в муниципальных общеобразовательных организациях в Иркутской области, в том числе обучение которых организовано на дому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</si>
  <si>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</si>
  <si>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7952673020</t>
  </si>
  <si>
    <t>Ежемесячное денежное вознаграждение за классное руководство педагогическим работникам муниципальных образовательных организаций в Иркутской области,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</si>
  <si>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Иркутской области</t>
  </si>
  <si>
    <t>Мероприятие по обеспечению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в Иркутской области</t>
  </si>
  <si>
    <t>Муниципальная программа "Организация деятельности муниципального казенного учреждения "Ресурсный центр Управления образованием" Усть-Кутского муниципального образования"</t>
  </si>
  <si>
    <t>7952700000</t>
  </si>
  <si>
    <t>Муниципальная программа "Организация деятельности муниципального казенного учреждения "Многофункциональный центр управления культуры и спорта" Усть-Кутского муниципального образования"</t>
  </si>
  <si>
    <t>7952900000</t>
  </si>
  <si>
    <t>0804</t>
  </si>
  <si>
    <t>7953300000</t>
  </si>
  <si>
    <t>7953200000</t>
  </si>
  <si>
    <t>Подпрограмма "Дополнительное образование"</t>
  </si>
  <si>
    <t>910</t>
  </si>
  <si>
    <t>500</t>
  </si>
  <si>
    <t>КУМИ</t>
  </si>
  <si>
    <t>Муниципальная программа "Переселение граждан, проживающих на территории Усть-Кутского муниципального образования, из аварийного жилищного фонда, признанного таковым после 1 января 2017 года"</t>
  </si>
  <si>
    <t>0501</t>
  </si>
  <si>
    <t>7955500000</t>
  </si>
  <si>
    <t>Мероприятия на создание и развитие молодежного центра в рамках реализации программы комплексного развития молодежной политики в Иркутской области «Регион для молодых»</t>
  </si>
  <si>
    <t>795Ю151160</t>
  </si>
  <si>
    <t>Комитет по сельскому хозяйству, природным ресурсам и экологии Администрации УКМО</t>
  </si>
  <si>
    <t>Муниципальная программа "Система выявления, поддержки и развития способностей и талантов у детей и молодежи Усть-Кутского муниципального образования"</t>
  </si>
  <si>
    <t>0113</t>
  </si>
  <si>
    <t>7959000000</t>
  </si>
  <si>
    <t>7950101000</t>
  </si>
  <si>
    <t>Администрация УКМО (Смета)</t>
  </si>
  <si>
    <t>7950700000</t>
  </si>
  <si>
    <t>Мероприятия на оплату труда вспомогательного персонала муниципальных дошкольных образовательных и муниципальных общеобразовательных организаций в Иркутской области, не участвующего в реализации основных общеобразовательных программ</t>
  </si>
  <si>
    <t>79520S2855</t>
  </si>
  <si>
    <t>Мероприятия на оснащение средствами обучения и воспитания предметных кабинетов муниципальных общеобразовательных организаций в Иркутской области, в которых реализуются общеобразовательные программы по учебному предмету «Труд (Технология)»</t>
  </si>
  <si>
    <t>795Ю4S4416</t>
  </si>
  <si>
    <t>Мероприятия по приобретению учебников и учебных пособий, а также учебно-методических материалов, необходимых для реализации образовательных программ начального общего, основного общего, среднего общего образования муниципальными общеобразовательными организациями Иркутской области</t>
  </si>
  <si>
    <t>79526S2928</t>
  </si>
  <si>
    <t>79526S2855</t>
  </si>
  <si>
    <t>Комитет по бюджету, смета</t>
  </si>
  <si>
    <t>Управление образованием УКМО, ПРОЧИЕ</t>
  </si>
  <si>
    <t>МКУ РЦ УО УКМО</t>
  </si>
  <si>
    <t xml:space="preserve"> за 9 месяцев 2026 года.</t>
  </si>
  <si>
    <t>Мероприятия по приобретению комплексов (установок) по обезвреживанию твердых коммунальных отходов</t>
  </si>
  <si>
    <t>79506S2933</t>
  </si>
  <si>
    <t>Подпрограмма "Музейное дело"</t>
  </si>
  <si>
    <t>Исполнено на 01.10.2026 год</t>
  </si>
  <si>
    <t xml:space="preserve">от   16 октября 2026 г. №  749-п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</si>
</sst>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11" x14ac:knownFonts="1">
    <font>
      <sz val="10"/>
      <name val="Arial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sz val="17"/>
      <name val="Times New Roman"/>
      <family val="1"/>
      <charset val="204"/>
    </font>
    <font>
      <b/>
      <sz val="17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6" fillId="0" borderId="0"/>
  </cellStyleXfs>
  <cellXfs count="230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7" fillId="2" borderId="0" xfId="0" applyFont="1" applyFill="1"/>
    <xf numFmtId="0" fontId="8" fillId="2" borderId="0" xfId="0" applyFont="1" applyFill="1"/>
    <xf numFmtId="0" fontId="7" fillId="0" borderId="0" xfId="0" applyFont="1"/>
    <xf numFmtId="0" fontId="7" fillId="2" borderId="0" xfId="0" applyFont="1" applyFill="1" applyBorder="1" applyAlignment="1">
      <alignment horizontal="left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165" fontId="3" fillId="0" borderId="1" xfId="0" applyNumberFormat="1" applyFont="1" applyFill="1" applyBorder="1" applyAlignment="1" applyProtection="1">
      <alignment horizontal="right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right"/>
    </xf>
    <xf numFmtId="0" fontId="9" fillId="0" borderId="0" xfId="0" applyFont="1"/>
    <xf numFmtId="0" fontId="2" fillId="2" borderId="16" xfId="1" applyFont="1" applyFill="1" applyBorder="1" applyAlignment="1">
      <alignment horizontal="center" vertical="center" wrapText="1"/>
    </xf>
    <xf numFmtId="49" fontId="2" fillId="2" borderId="16" xfId="1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2" fontId="2" fillId="2" borderId="27" xfId="0" applyNumberFormat="1" applyFont="1" applyFill="1" applyBorder="1" applyAlignment="1">
      <alignment horizontal="center" wrapText="1"/>
    </xf>
    <xf numFmtId="165" fontId="2" fillId="3" borderId="16" xfId="0" applyNumberFormat="1" applyFont="1" applyFill="1" applyBorder="1" applyAlignment="1" applyProtection="1">
      <alignment horizontal="right" vertical="center" wrapText="1"/>
    </xf>
    <xf numFmtId="165" fontId="2" fillId="3" borderId="16" xfId="0" applyNumberFormat="1" applyFont="1" applyFill="1" applyBorder="1" applyAlignment="1">
      <alignment horizontal="right" vertical="center"/>
    </xf>
    <xf numFmtId="2" fontId="2" fillId="3" borderId="27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 wrapText="1"/>
    </xf>
    <xf numFmtId="4" fontId="3" fillId="0" borderId="2" xfId="0" applyNumberFormat="1" applyFont="1" applyBorder="1" applyAlignment="1" applyProtection="1">
      <alignment horizontal="right" vertical="center" wrapText="1"/>
    </xf>
    <xf numFmtId="165" fontId="3" fillId="0" borderId="2" xfId="0" applyNumberFormat="1" applyFont="1" applyFill="1" applyBorder="1" applyAlignment="1">
      <alignment horizontal="right" vertical="center"/>
    </xf>
    <xf numFmtId="49" fontId="3" fillId="0" borderId="3" xfId="0" applyNumberFormat="1" applyFont="1" applyBorder="1" applyAlignment="1" applyProtection="1">
      <alignment horizontal="center" vertical="center" wrapText="1"/>
    </xf>
    <xf numFmtId="4" fontId="3" fillId="0" borderId="3" xfId="0" applyNumberFormat="1" applyFont="1" applyBorder="1" applyAlignment="1" applyProtection="1">
      <alignment horizontal="right" vertical="center" wrapText="1"/>
    </xf>
    <xf numFmtId="165" fontId="3" fillId="0" borderId="3" xfId="0" applyNumberFormat="1" applyFont="1" applyFill="1" applyBorder="1" applyAlignment="1">
      <alignment horizontal="right" vertical="center"/>
    </xf>
    <xf numFmtId="0" fontId="3" fillId="0" borderId="6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 applyProtection="1">
      <alignment horizontal="right" vertical="center" wrapText="1"/>
    </xf>
    <xf numFmtId="165" fontId="3" fillId="0" borderId="2" xfId="0" applyNumberFormat="1" applyFont="1" applyFill="1" applyBorder="1" applyAlignment="1" applyProtection="1">
      <alignment horizontal="right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165" fontId="3" fillId="0" borderId="8" xfId="0" applyNumberFormat="1" applyFont="1" applyFill="1" applyBorder="1" applyAlignment="1">
      <alignment horizontal="right" vertical="center"/>
    </xf>
    <xf numFmtId="0" fontId="2" fillId="2" borderId="31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2" fontId="2" fillId="0" borderId="22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0" fontId="2" fillId="3" borderId="31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3" fillId="0" borderId="48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49" fontId="3" fillId="0" borderId="48" xfId="0" applyNumberFormat="1" applyFont="1" applyFill="1" applyBorder="1" applyAlignment="1" applyProtection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49" fontId="3" fillId="0" borderId="38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1" xfId="1" applyFont="1" applyFill="1" applyBorder="1" applyAlignment="1">
      <alignment horizontal="center" vertical="center" wrapText="1"/>
    </xf>
    <xf numFmtId="49" fontId="3" fillId="0" borderId="51" xfId="0" applyNumberFormat="1" applyFont="1" applyFill="1" applyBorder="1" applyAlignment="1" applyProtection="1">
      <alignment horizontal="center" vertical="center" wrapText="1"/>
    </xf>
    <xf numFmtId="165" fontId="3" fillId="0" borderId="38" xfId="0" applyNumberFormat="1" applyFont="1" applyFill="1" applyBorder="1" applyAlignment="1" applyProtection="1">
      <alignment horizontal="right" vertical="center" wrapText="1"/>
    </xf>
    <xf numFmtId="165" fontId="3" fillId="0" borderId="38" xfId="0" applyNumberFormat="1" applyFont="1" applyFill="1" applyBorder="1" applyAlignment="1">
      <alignment horizontal="right" vertical="center"/>
    </xf>
    <xf numFmtId="0" fontId="3" fillId="0" borderId="5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vertical="center" wrapText="1"/>
    </xf>
    <xf numFmtId="0" fontId="3" fillId="0" borderId="4" xfId="1" applyFont="1" applyFill="1" applyBorder="1" applyAlignment="1">
      <alignment vertical="center" wrapText="1"/>
    </xf>
    <xf numFmtId="0" fontId="3" fillId="0" borderId="26" xfId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 applyProtection="1">
      <alignment horizontal="center" vertical="center" wrapText="1"/>
    </xf>
    <xf numFmtId="165" fontId="3" fillId="0" borderId="16" xfId="0" applyNumberFormat="1" applyFont="1" applyFill="1" applyBorder="1" applyAlignment="1">
      <alignment horizontal="right" vertical="center"/>
    </xf>
    <xf numFmtId="165" fontId="3" fillId="0" borderId="16" xfId="0" applyNumberFormat="1" applyFont="1" applyFill="1" applyBorder="1" applyAlignment="1" applyProtection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 applyProtection="1">
      <alignment horizontal="right" vertical="center" wrapText="1"/>
    </xf>
    <xf numFmtId="2" fontId="3" fillId="0" borderId="1" xfId="0" applyNumberFormat="1" applyFont="1" applyFill="1" applyBorder="1" applyAlignment="1" applyProtection="1">
      <alignment horizontal="right" vertical="center" wrapText="1"/>
    </xf>
    <xf numFmtId="2" fontId="3" fillId="0" borderId="1" xfId="0" applyNumberFormat="1" applyFont="1" applyFill="1" applyBorder="1" applyAlignment="1">
      <alignment horizontal="right" vertical="center"/>
    </xf>
    <xf numFmtId="0" fontId="3" fillId="0" borderId="55" xfId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right" vertical="center"/>
    </xf>
    <xf numFmtId="2" fontId="3" fillId="0" borderId="3" xfId="0" applyNumberFormat="1" applyFont="1" applyFill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49" fontId="3" fillId="0" borderId="15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3" xfId="0" applyNumberFormat="1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2" fontId="2" fillId="0" borderId="50" xfId="0" applyNumberFormat="1" applyFont="1" applyFill="1" applyBorder="1" applyAlignment="1">
      <alignment horizontal="center" vertical="center"/>
    </xf>
    <xf numFmtId="2" fontId="2" fillId="0" borderId="21" xfId="0" applyNumberFormat="1" applyFont="1" applyFill="1" applyBorder="1" applyAlignment="1">
      <alignment horizontal="center" vertical="center"/>
    </xf>
    <xf numFmtId="2" fontId="3" fillId="2" borderId="22" xfId="0" applyNumberFormat="1" applyFont="1" applyFill="1" applyBorder="1" applyAlignment="1">
      <alignment horizontal="center" vertical="center"/>
    </xf>
    <xf numFmtId="2" fontId="3" fillId="2" borderId="23" xfId="0" applyNumberFormat="1" applyFont="1" applyFill="1" applyBorder="1" applyAlignment="1">
      <alignment horizontal="center" vertical="center"/>
    </xf>
    <xf numFmtId="49" fontId="2" fillId="3" borderId="16" xfId="0" applyNumberFormat="1" applyFont="1" applyFill="1" applyBorder="1" applyAlignment="1" applyProtection="1">
      <alignment horizontal="center" vertical="center" wrapText="1"/>
    </xf>
    <xf numFmtId="2" fontId="2" fillId="0" borderId="50" xfId="0" applyNumberFormat="1" applyFont="1" applyFill="1" applyBorder="1" applyAlignment="1">
      <alignment horizontal="center" vertical="center"/>
    </xf>
    <xf numFmtId="2" fontId="2" fillId="0" borderId="21" xfId="0" applyNumberFormat="1" applyFont="1" applyFill="1" applyBorder="1" applyAlignment="1">
      <alignment horizontal="center" vertical="center"/>
    </xf>
    <xf numFmtId="49" fontId="2" fillId="2" borderId="34" xfId="0" applyNumberFormat="1" applyFont="1" applyFill="1" applyBorder="1" applyAlignment="1" applyProtection="1">
      <alignment horizontal="left" vertical="center" wrapText="1"/>
    </xf>
    <xf numFmtId="49" fontId="2" fillId="2" borderId="32" xfId="0" applyNumberFormat="1" applyFont="1" applyFill="1" applyBorder="1" applyAlignment="1" applyProtection="1">
      <alignment horizontal="left" vertical="center" wrapText="1"/>
    </xf>
    <xf numFmtId="49" fontId="2" fillId="2" borderId="33" xfId="0" applyNumberFormat="1" applyFont="1" applyFill="1" applyBorder="1" applyAlignment="1" applyProtection="1">
      <alignment horizontal="left" vertical="center" wrapText="1"/>
    </xf>
    <xf numFmtId="0" fontId="2" fillId="0" borderId="3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0" fillId="2" borderId="0" xfId="0" applyFont="1" applyFill="1" applyAlignment="1">
      <alignment horizontal="center" vertical="center" wrapText="1"/>
    </xf>
    <xf numFmtId="0" fontId="3" fillId="2" borderId="48" xfId="1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49" fontId="2" fillId="0" borderId="34" xfId="0" applyNumberFormat="1" applyFont="1" applyFill="1" applyBorder="1" applyAlignment="1" applyProtection="1">
      <alignment horizontal="left" vertical="center" wrapText="1"/>
    </xf>
    <xf numFmtId="0" fontId="2" fillId="0" borderId="49" xfId="1" applyFont="1" applyFill="1" applyBorder="1" applyAlignment="1">
      <alignment horizontal="center" vertical="center" wrapText="1"/>
    </xf>
    <xf numFmtId="49" fontId="2" fillId="0" borderId="47" xfId="0" applyNumberFormat="1" applyFont="1" applyFill="1" applyBorder="1" applyAlignment="1" applyProtection="1">
      <alignment horizontal="center" vertical="center" wrapText="1"/>
    </xf>
    <xf numFmtId="165" fontId="2" fillId="0" borderId="47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49" fontId="2" fillId="0" borderId="12" xfId="0" applyNumberFormat="1" applyFont="1" applyFill="1" applyBorder="1" applyAlignment="1" applyProtection="1">
      <alignment horizontal="left" vertical="center" wrapText="1"/>
    </xf>
    <xf numFmtId="4" fontId="3" fillId="0" borderId="38" xfId="0" applyNumberFormat="1" applyFont="1" applyFill="1" applyBorder="1" applyAlignment="1" applyProtection="1">
      <alignment horizontal="right" vertical="center" wrapText="1"/>
    </xf>
    <xf numFmtId="2" fontId="2" fillId="0" borderId="39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 applyProtection="1">
      <alignment horizontal="left" vertical="center" wrapText="1"/>
    </xf>
    <xf numFmtId="4" fontId="3" fillId="0" borderId="8" xfId="0" applyNumberFormat="1" applyFont="1" applyFill="1" applyBorder="1" applyAlignment="1" applyProtection="1">
      <alignment horizontal="right" vertical="center" wrapText="1"/>
    </xf>
    <xf numFmtId="2" fontId="2" fillId="0" borderId="19" xfId="0" applyNumberFormat="1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49" fontId="3" fillId="0" borderId="11" xfId="0" applyNumberFormat="1" applyFont="1" applyFill="1" applyBorder="1" applyAlignment="1" applyProtection="1">
      <alignment horizontal="left" vertical="center" wrapText="1"/>
    </xf>
    <xf numFmtId="2" fontId="3" fillId="0" borderId="23" xfId="0" applyNumberFormat="1" applyFont="1" applyFill="1" applyBorder="1" applyAlignment="1">
      <alignment horizontal="center" vertical="center"/>
    </xf>
    <xf numFmtId="49" fontId="2" fillId="0" borderId="29" xfId="0" applyNumberFormat="1" applyFont="1" applyFill="1" applyBorder="1" applyAlignment="1" applyProtection="1">
      <alignment horizontal="left" vertical="center" wrapText="1"/>
    </xf>
    <xf numFmtId="0" fontId="2" fillId="0" borderId="40" xfId="1" applyFont="1" applyFill="1" applyBorder="1" applyAlignment="1">
      <alignment horizontal="center" vertical="center" wrapText="1"/>
    </xf>
    <xf numFmtId="49" fontId="2" fillId="0" borderId="53" xfId="0" applyNumberFormat="1" applyFont="1" applyFill="1" applyBorder="1" applyAlignment="1" applyProtection="1">
      <alignment horizontal="center" vertical="center" wrapText="1"/>
    </xf>
    <xf numFmtId="49" fontId="2" fillId="0" borderId="54" xfId="0" applyNumberFormat="1" applyFont="1" applyFill="1" applyBorder="1" applyAlignment="1" applyProtection="1">
      <alignment horizontal="center" vertical="center" wrapText="1"/>
    </xf>
    <xf numFmtId="49" fontId="2" fillId="0" borderId="40" xfId="0" applyNumberFormat="1" applyFont="1" applyFill="1" applyBorder="1" applyAlignment="1" applyProtection="1">
      <alignment horizontal="center" vertical="center" wrapText="1"/>
    </xf>
    <xf numFmtId="165" fontId="2" fillId="0" borderId="9" xfId="0" applyNumberFormat="1" applyFont="1" applyFill="1" applyBorder="1" applyAlignment="1" applyProtection="1">
      <alignment horizontal="right" vertical="center" wrapText="1"/>
    </xf>
    <xf numFmtId="2" fontId="2" fillId="0" borderId="20" xfId="0" applyNumberFormat="1" applyFont="1" applyFill="1" applyBorder="1" applyAlignment="1">
      <alignment horizontal="center" vertical="center"/>
    </xf>
    <xf numFmtId="0" fontId="0" fillId="0" borderId="30" xfId="0" applyFill="1" applyBorder="1" applyAlignment="1">
      <alignment horizontal="left" vertical="center" wrapText="1"/>
    </xf>
    <xf numFmtId="49" fontId="3" fillId="0" borderId="5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45" xfId="0" applyNumberFormat="1" applyFont="1" applyFill="1" applyBorder="1" applyAlignment="1" applyProtection="1">
      <alignment horizontal="center" vertical="center" wrapText="1"/>
    </xf>
    <xf numFmtId="4" fontId="3" fillId="0" borderId="13" xfId="0" applyNumberFormat="1" applyFont="1" applyFill="1" applyBorder="1" applyAlignment="1" applyProtection="1">
      <alignment horizontal="right" vertical="center" wrapText="1"/>
    </xf>
    <xf numFmtId="49" fontId="3" fillId="0" borderId="32" xfId="0" applyNumberFormat="1" applyFont="1" applyFill="1" applyBorder="1" applyAlignment="1" applyProtection="1">
      <alignment horizontal="left" vertical="center" wrapText="1"/>
    </xf>
    <xf numFmtId="2" fontId="3" fillId="0" borderId="18" xfId="0" applyNumberFormat="1" applyFont="1" applyFill="1" applyBorder="1" applyAlignment="1">
      <alignment horizontal="center" vertical="center"/>
    </xf>
    <xf numFmtId="49" fontId="3" fillId="0" borderId="33" xfId="0" applyNumberFormat="1" applyFont="1" applyFill="1" applyBorder="1" applyAlignment="1" applyProtection="1">
      <alignment horizontal="left" vertical="center" wrapText="1"/>
    </xf>
    <xf numFmtId="0" fontId="2" fillId="0" borderId="31" xfId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 applyProtection="1">
      <alignment horizontal="center" vertical="center" wrapText="1"/>
    </xf>
    <xf numFmtId="165" fontId="2" fillId="0" borderId="16" xfId="0" applyNumberFormat="1" applyFont="1" applyFill="1" applyBorder="1" applyAlignment="1" applyProtection="1">
      <alignment horizontal="right" vertical="center" wrapText="1"/>
    </xf>
    <xf numFmtId="2" fontId="2" fillId="0" borderId="27" xfId="0" applyNumberFormat="1" applyFont="1" applyFill="1" applyBorder="1" applyAlignment="1">
      <alignment horizontal="center" vertical="center"/>
    </xf>
    <xf numFmtId="49" fontId="2" fillId="0" borderId="32" xfId="0" applyNumberFormat="1" applyFont="1" applyFill="1" applyBorder="1" applyAlignment="1" applyProtection="1">
      <alignment horizontal="left" vertical="center" wrapText="1"/>
    </xf>
    <xf numFmtId="4" fontId="3" fillId="0" borderId="2" xfId="0" applyNumberFormat="1" applyFont="1" applyFill="1" applyBorder="1" applyAlignment="1" applyProtection="1">
      <alignment horizontal="right" vertical="center" wrapText="1"/>
    </xf>
    <xf numFmtId="2" fontId="3" fillId="0" borderId="22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49" fontId="2" fillId="0" borderId="35" xfId="0" applyNumberFormat="1" applyFont="1" applyFill="1" applyBorder="1" applyAlignment="1" applyProtection="1">
      <alignment horizontal="left" vertical="center" wrapText="1"/>
    </xf>
    <xf numFmtId="49" fontId="2" fillId="0" borderId="41" xfId="0" applyNumberFormat="1" applyFont="1" applyFill="1" applyBorder="1" applyAlignment="1" applyProtection="1">
      <alignment horizontal="center" vertical="center" wrapText="1"/>
    </xf>
    <xf numFmtId="49" fontId="2" fillId="0" borderId="42" xfId="0" applyNumberFormat="1" applyFont="1" applyFill="1" applyBorder="1" applyAlignment="1" applyProtection="1">
      <alignment horizontal="center" vertical="center" wrapText="1"/>
    </xf>
    <xf numFmtId="49" fontId="2" fillId="0" borderId="31" xfId="0" applyNumberFormat="1" applyFont="1" applyFill="1" applyBorder="1" applyAlignment="1" applyProtection="1">
      <alignment horizontal="center" vertical="center" wrapText="1"/>
    </xf>
    <xf numFmtId="0" fontId="3" fillId="0" borderId="29" xfId="0" applyFont="1" applyFill="1" applyBorder="1" applyAlignment="1">
      <alignment horizontal="left" vertical="center" wrapText="1"/>
    </xf>
    <xf numFmtId="2" fontId="3" fillId="0" borderId="38" xfId="0" applyNumberFormat="1" applyFont="1" applyFill="1" applyBorder="1" applyAlignment="1" applyProtection="1">
      <alignment horizontal="right" vertical="center" wrapText="1"/>
    </xf>
    <xf numFmtId="2" fontId="3" fillId="0" borderId="38" xfId="0" applyNumberFormat="1" applyFont="1" applyFill="1" applyBorder="1" applyAlignment="1">
      <alignment horizontal="right" vertical="center"/>
    </xf>
    <xf numFmtId="0" fontId="3" fillId="0" borderId="30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49" fontId="3" fillId="0" borderId="43" xfId="0" applyNumberFormat="1" applyFont="1" applyFill="1" applyBorder="1" applyAlignment="1" applyProtection="1">
      <alignment horizontal="left" vertical="center" wrapText="1"/>
    </xf>
    <xf numFmtId="49" fontId="2" fillId="0" borderId="13" xfId="0" applyNumberFormat="1" applyFont="1" applyFill="1" applyBorder="1" applyAlignment="1" applyProtection="1">
      <alignment horizontal="center" vertical="center" wrapText="1"/>
    </xf>
    <xf numFmtId="165" fontId="2" fillId="0" borderId="13" xfId="0" applyNumberFormat="1" applyFont="1" applyFill="1" applyBorder="1" applyAlignment="1" applyProtection="1">
      <alignment horizontal="right" vertical="center" wrapText="1"/>
    </xf>
    <xf numFmtId="49" fontId="2" fillId="0" borderId="7" xfId="0" applyNumberFormat="1" applyFont="1" applyFill="1" applyBorder="1" applyAlignment="1" applyProtection="1">
      <alignment horizontal="left" vertical="center" wrapText="1"/>
    </xf>
    <xf numFmtId="2" fontId="3" fillId="0" borderId="39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 applyProtection="1">
      <alignment horizontal="right" vertical="center" wrapText="1"/>
    </xf>
    <xf numFmtId="2" fontId="3" fillId="0" borderId="23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165" fontId="2" fillId="0" borderId="9" xfId="0" applyNumberFormat="1" applyFont="1" applyFill="1" applyBorder="1" applyAlignment="1">
      <alignment horizontal="right" vertical="center"/>
    </xf>
    <xf numFmtId="2" fontId="3" fillId="0" borderId="2" xfId="0" applyNumberFormat="1" applyFont="1" applyFill="1" applyBorder="1" applyAlignment="1" applyProtection="1">
      <alignment horizontal="right" vertical="center" wrapText="1"/>
    </xf>
    <xf numFmtId="49" fontId="3" fillId="0" borderId="37" xfId="0" applyNumberFormat="1" applyFont="1" applyFill="1" applyBorder="1" applyAlignment="1" applyProtection="1">
      <alignment horizontal="left" vertical="center" wrapText="1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 wrapText="1"/>
    </xf>
    <xf numFmtId="2" fontId="3" fillId="0" borderId="8" xfId="0" applyNumberFormat="1" applyFont="1" applyFill="1" applyBorder="1" applyAlignment="1" applyProtection="1">
      <alignment horizontal="right" vertical="center" wrapText="1"/>
    </xf>
    <xf numFmtId="2" fontId="3" fillId="0" borderId="8" xfId="0" applyNumberFormat="1" applyFont="1" applyFill="1" applyBorder="1" applyAlignment="1">
      <alignment horizontal="right" vertical="center"/>
    </xf>
    <xf numFmtId="49" fontId="2" fillId="0" borderId="33" xfId="0" applyNumberFormat="1" applyFont="1" applyFill="1" applyBorder="1" applyAlignment="1" applyProtection="1">
      <alignment horizontal="left" vertical="center" wrapText="1"/>
    </xf>
    <xf numFmtId="4" fontId="3" fillId="0" borderId="3" xfId="0" applyNumberFormat="1" applyFont="1" applyFill="1" applyBorder="1" applyAlignment="1">
      <alignment horizontal="right" vertical="center"/>
    </xf>
    <xf numFmtId="165" fontId="2" fillId="0" borderId="16" xfId="0" applyNumberFormat="1" applyFont="1" applyFill="1" applyBorder="1" applyAlignment="1">
      <alignment horizontal="right" vertical="center"/>
    </xf>
    <xf numFmtId="49" fontId="2" fillId="0" borderId="37" xfId="0" applyNumberFormat="1" applyFont="1" applyFill="1" applyBorder="1" applyAlignment="1" applyProtection="1">
      <alignment horizontal="left" vertical="center" wrapText="1"/>
    </xf>
    <xf numFmtId="49" fontId="3" fillId="0" borderId="32" xfId="0" applyNumberFormat="1" applyFont="1" applyFill="1" applyBorder="1" applyAlignment="1" applyProtection="1">
      <alignment horizontal="left" vertical="center" wrapText="1"/>
    </xf>
    <xf numFmtId="49" fontId="3" fillId="0" borderId="33" xfId="0" applyNumberFormat="1" applyFont="1" applyFill="1" applyBorder="1" applyAlignment="1" applyProtection="1">
      <alignment horizontal="left" vertical="center" wrapText="1"/>
    </xf>
    <xf numFmtId="49" fontId="2" fillId="0" borderId="47" xfId="0" applyNumberFormat="1" applyFont="1" applyFill="1" applyBorder="1" applyAlignment="1" applyProtection="1">
      <alignment horizontal="center" vertical="center" wrapText="1"/>
    </xf>
    <xf numFmtId="0" fontId="3" fillId="0" borderId="2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4" fontId="3" fillId="0" borderId="38" xfId="0" applyNumberFormat="1" applyFont="1" applyFill="1" applyBorder="1" applyAlignment="1">
      <alignment horizontal="right" vertical="center"/>
    </xf>
    <xf numFmtId="2" fontId="3" fillId="0" borderId="39" xfId="0" applyNumberFormat="1" applyFont="1" applyFill="1" applyBorder="1" applyAlignment="1">
      <alignment horizontal="center" vertical="center"/>
    </xf>
    <xf numFmtId="165" fontId="3" fillId="0" borderId="18" xfId="0" applyNumberFormat="1" applyFont="1" applyFill="1" applyBorder="1" applyAlignment="1">
      <alignment horizontal="right" vertical="center"/>
    </xf>
    <xf numFmtId="0" fontId="3" fillId="0" borderId="28" xfId="0" applyFont="1" applyFill="1" applyBorder="1" applyAlignment="1">
      <alignment horizontal="left" vertical="center" wrapText="1"/>
    </xf>
    <xf numFmtId="49" fontId="3" fillId="0" borderId="43" xfId="0" applyNumberFormat="1" applyFont="1" applyFill="1" applyBorder="1" applyAlignment="1" applyProtection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36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165" fontId="3" fillId="0" borderId="9" xfId="0" applyNumberFormat="1" applyFont="1" applyFill="1" applyBorder="1" applyAlignment="1" applyProtection="1">
      <alignment horizontal="right" vertical="center" wrapText="1"/>
    </xf>
    <xf numFmtId="165" fontId="3" fillId="0" borderId="9" xfId="0" applyNumberFormat="1" applyFont="1" applyFill="1" applyBorder="1" applyAlignment="1">
      <alignment horizontal="right" vertical="center"/>
    </xf>
    <xf numFmtId="2" fontId="3" fillId="0" borderId="20" xfId="0" applyNumberFormat="1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left" vertical="center" wrapText="1"/>
    </xf>
    <xf numFmtId="0" fontId="3" fillId="0" borderId="45" xfId="0" applyFont="1" applyFill="1" applyBorder="1" applyAlignment="1">
      <alignment horizontal="center" vertical="center" wrapText="1"/>
    </xf>
    <xf numFmtId="165" fontId="3" fillId="0" borderId="13" xfId="0" applyNumberFormat="1" applyFont="1" applyFill="1" applyBorder="1" applyAlignment="1" applyProtection="1">
      <alignment horizontal="right" vertical="center" wrapText="1"/>
    </xf>
    <xf numFmtId="165" fontId="3" fillId="0" borderId="13" xfId="0" applyNumberFormat="1" applyFont="1" applyFill="1" applyBorder="1" applyAlignment="1">
      <alignment horizontal="right" vertical="center"/>
    </xf>
    <xf numFmtId="2" fontId="3" fillId="0" borderId="21" xfId="0" applyNumberFormat="1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left" vertical="center" wrapText="1"/>
    </xf>
    <xf numFmtId="0" fontId="2" fillId="0" borderId="26" xfId="1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0" fillId="0" borderId="29" xfId="0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left" vertical="center" wrapText="1"/>
    </xf>
    <xf numFmtId="0" fontId="2" fillId="0" borderId="45" xfId="1" applyFont="1" applyFill="1" applyBorder="1" applyAlignment="1">
      <alignment horizontal="center" vertical="center" wrapText="1"/>
    </xf>
    <xf numFmtId="2" fontId="2" fillId="0" borderId="39" xfId="0" applyNumberFormat="1" applyFont="1" applyFill="1" applyBorder="1" applyAlignment="1">
      <alignment horizontal="center" vertical="center"/>
    </xf>
    <xf numFmtId="49" fontId="2" fillId="0" borderId="43" xfId="0" applyNumberFormat="1" applyFont="1" applyFill="1" applyBorder="1" applyAlignment="1" applyProtection="1">
      <alignment horizontal="left" vertical="center" wrapText="1"/>
    </xf>
    <xf numFmtId="49" fontId="2" fillId="0" borderId="11" xfId="0" applyNumberFormat="1" applyFont="1" applyFill="1" applyBorder="1" applyAlignment="1" applyProtection="1">
      <alignment horizontal="left" vertical="center" wrapText="1"/>
    </xf>
    <xf numFmtId="2" fontId="2" fillId="0" borderId="23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 applyProtection="1">
      <alignment horizontal="left" vertical="center" wrapText="1"/>
    </xf>
    <xf numFmtId="0" fontId="2" fillId="0" borderId="44" xfId="1" applyFont="1" applyFill="1" applyBorder="1" applyAlignment="1">
      <alignment horizontal="center" vertical="center" wrapText="1"/>
    </xf>
    <xf numFmtId="4" fontId="3" fillId="0" borderId="16" xfId="0" applyNumberFormat="1" applyFont="1" applyFill="1" applyBorder="1" applyAlignment="1" applyProtection="1">
      <alignment horizontal="right" vertical="center" wrapText="1"/>
    </xf>
    <xf numFmtId="2" fontId="3" fillId="0" borderId="27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 applyProtection="1">
      <alignment vertical="center" wrapText="1"/>
    </xf>
    <xf numFmtId="49" fontId="2" fillId="0" borderId="34" xfId="0" applyNumberFormat="1" applyFont="1" applyFill="1" applyBorder="1" applyAlignment="1" applyProtection="1">
      <alignment horizontal="left" vertical="center" wrapText="1"/>
    </xf>
    <xf numFmtId="49" fontId="2" fillId="0" borderId="47" xfId="0" applyNumberFormat="1" applyFont="1" applyFill="1" applyBorder="1" applyAlignment="1" applyProtection="1">
      <alignment vertical="center" wrapText="1"/>
    </xf>
    <xf numFmtId="0" fontId="2" fillId="0" borderId="35" xfId="0" applyFont="1" applyFill="1" applyBorder="1" applyAlignment="1">
      <alignment horizontal="left" vertical="center" wrapText="1"/>
    </xf>
    <xf numFmtId="49" fontId="2" fillId="0" borderId="16" xfId="0" applyNumberFormat="1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49" fontId="2" fillId="0" borderId="16" xfId="0" applyNumberFormat="1" applyFont="1" applyFill="1" applyBorder="1" applyAlignment="1" applyProtection="1">
      <alignment horizontal="left"/>
    </xf>
    <xf numFmtId="49" fontId="2" fillId="0" borderId="16" xfId="0" applyNumberFormat="1" applyFont="1" applyFill="1" applyBorder="1" applyAlignment="1" applyProtection="1">
      <alignment horizontal="center"/>
    </xf>
    <xf numFmtId="165" fontId="2" fillId="0" borderId="16" xfId="0" applyNumberFormat="1" applyFont="1" applyFill="1" applyBorder="1" applyAlignment="1" applyProtection="1">
      <alignment horizontal="right"/>
    </xf>
    <xf numFmtId="0" fontId="3" fillId="0" borderId="5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160"/>
  <sheetViews>
    <sheetView tabSelected="1" topLeftCell="A155" zoomScaleNormal="100" zoomScaleSheetLayoutView="100" workbookViewId="0">
      <selection activeCell="C119" sqref="C119"/>
    </sheetView>
  </sheetViews>
  <sheetFormatPr defaultRowHeight="12.75" customHeight="1" outlineLevelRow="1" x14ac:dyDescent="0.2"/>
  <cols>
    <col min="1" max="1" width="5" style="4" customWidth="1"/>
    <col min="2" max="2" width="43.5703125" style="4" customWidth="1"/>
    <col min="3" max="3" width="25.5703125" style="4" customWidth="1"/>
    <col min="4" max="4" width="13.7109375" style="4" customWidth="1"/>
    <col min="5" max="5" width="17.28515625" style="4" customWidth="1"/>
    <col min="6" max="6" width="15.7109375" style="4" customWidth="1"/>
    <col min="7" max="7" width="9.42578125" style="4" customWidth="1"/>
    <col min="8" max="8" width="12.85546875" style="4" customWidth="1"/>
    <col min="9" max="9" width="13.28515625" style="4" customWidth="1"/>
    <col min="10" max="10" width="13.85546875" style="4" customWidth="1"/>
    <col min="11" max="11" width="12" style="4" customWidth="1"/>
  </cols>
  <sheetData>
    <row r="1" spans="1:11" s="1" customFormat="1" ht="21.75" customHeight="1" x14ac:dyDescent="0.35">
      <c r="A1" s="8"/>
      <c r="B1" s="9"/>
      <c r="C1" s="8"/>
      <c r="D1" s="8"/>
      <c r="E1" s="10"/>
      <c r="F1" s="17"/>
      <c r="G1" s="17"/>
      <c r="H1" s="105" t="s">
        <v>61</v>
      </c>
      <c r="I1" s="105"/>
      <c r="J1" s="105"/>
      <c r="K1" s="105"/>
    </row>
    <row r="2" spans="1:11" s="1" customFormat="1" ht="23.25" customHeight="1" x14ac:dyDescent="0.35">
      <c r="A2" s="8"/>
      <c r="B2" s="9"/>
      <c r="C2" s="8"/>
      <c r="D2" s="8"/>
      <c r="E2" s="10"/>
      <c r="F2" s="17"/>
      <c r="G2" s="106" t="s">
        <v>62</v>
      </c>
      <c r="H2" s="106"/>
      <c r="I2" s="106"/>
      <c r="J2" s="106"/>
      <c r="K2" s="106"/>
    </row>
    <row r="3" spans="1:11" s="1" customFormat="1" ht="25.5" customHeight="1" x14ac:dyDescent="0.35">
      <c r="A3" s="8"/>
      <c r="B3" s="9"/>
      <c r="C3" s="8"/>
      <c r="D3" s="8"/>
      <c r="E3" s="10"/>
      <c r="F3" s="106" t="s">
        <v>63</v>
      </c>
      <c r="G3" s="106"/>
      <c r="H3" s="106"/>
      <c r="I3" s="106"/>
      <c r="J3" s="106"/>
      <c r="K3" s="106"/>
    </row>
    <row r="4" spans="1:11" s="1" customFormat="1" ht="20.25" customHeight="1" x14ac:dyDescent="0.35">
      <c r="A4" s="8"/>
      <c r="B4" s="9"/>
      <c r="C4" s="8"/>
      <c r="D4" s="8"/>
      <c r="E4" s="10"/>
      <c r="F4" s="106" t="s">
        <v>179</v>
      </c>
      <c r="G4" s="106"/>
      <c r="H4" s="106"/>
      <c r="I4" s="106"/>
      <c r="J4" s="106"/>
      <c r="K4" s="106"/>
    </row>
    <row r="5" spans="1:11" s="1" customFormat="1" ht="20.25" customHeight="1" x14ac:dyDescent="0.35">
      <c r="A5" s="8"/>
      <c r="B5" s="9"/>
      <c r="C5" s="8"/>
      <c r="D5" s="8"/>
      <c r="E5" s="10"/>
      <c r="F5" s="16" t="s">
        <v>126</v>
      </c>
      <c r="G5" s="16"/>
      <c r="H5" s="16"/>
      <c r="I5" s="16"/>
      <c r="J5" s="16"/>
      <c r="K5" s="16"/>
    </row>
    <row r="6" spans="1:11" s="1" customFormat="1" ht="4.5" customHeight="1" x14ac:dyDescent="0.35">
      <c r="A6" s="8"/>
      <c r="B6" s="9"/>
      <c r="C6" s="8"/>
      <c r="D6" s="8"/>
      <c r="E6" s="8"/>
      <c r="F6" s="8"/>
      <c r="G6" s="11"/>
      <c r="H6" s="11"/>
      <c r="I6" s="8"/>
      <c r="J6" s="8"/>
      <c r="K6" s="8"/>
    </row>
    <row r="7" spans="1:11" s="3" customFormat="1" ht="30.75" customHeight="1" x14ac:dyDescent="0.35">
      <c r="A7" s="107" t="s">
        <v>123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</row>
    <row r="8" spans="1:11" s="2" customFormat="1" ht="20.25" customHeight="1" x14ac:dyDescent="0.25">
      <c r="A8" s="107" t="s">
        <v>174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</row>
    <row r="9" spans="1:11" s="2" customFormat="1" ht="11.25" customHeight="1" thickBot="1" x14ac:dyDescent="0.3">
      <c r="A9" s="5"/>
      <c r="B9" s="6"/>
      <c r="C9" s="5"/>
      <c r="D9" s="5"/>
      <c r="E9" s="5"/>
      <c r="F9" s="5"/>
      <c r="G9" s="5"/>
      <c r="H9" s="5"/>
      <c r="I9" s="5"/>
      <c r="J9" s="7" t="s">
        <v>65</v>
      </c>
      <c r="K9" s="5"/>
    </row>
    <row r="10" spans="1:11" ht="63.75" thickBot="1" x14ac:dyDescent="0.3">
      <c r="A10" s="39" t="s">
        <v>40</v>
      </c>
      <c r="B10" s="38" t="s">
        <v>41</v>
      </c>
      <c r="C10" s="18" t="s">
        <v>42</v>
      </c>
      <c r="D10" s="18" t="s">
        <v>43</v>
      </c>
      <c r="E10" s="19" t="s">
        <v>44</v>
      </c>
      <c r="F10" s="18" t="s">
        <v>45</v>
      </c>
      <c r="G10" s="18" t="s">
        <v>46</v>
      </c>
      <c r="H10" s="18" t="s">
        <v>47</v>
      </c>
      <c r="I10" s="20" t="s">
        <v>178</v>
      </c>
      <c r="J10" s="18" t="s">
        <v>57</v>
      </c>
      <c r="K10" s="21" t="s">
        <v>64</v>
      </c>
    </row>
    <row r="11" spans="1:11" ht="16.5" thickBot="1" x14ac:dyDescent="0.25">
      <c r="A11" s="104">
        <v>1</v>
      </c>
      <c r="B11" s="89" t="s">
        <v>66</v>
      </c>
      <c r="C11" s="42" t="s">
        <v>48</v>
      </c>
      <c r="D11" s="86"/>
      <c r="E11" s="86"/>
      <c r="F11" s="86"/>
      <c r="G11" s="86"/>
      <c r="H11" s="22">
        <f>SUM(H12:H13)</f>
        <v>1710</v>
      </c>
      <c r="I11" s="22">
        <f>SUM(I12:I13)</f>
        <v>1710</v>
      </c>
      <c r="J11" s="23">
        <f>SUM(J12:J13)</f>
        <v>0</v>
      </c>
      <c r="K11" s="24">
        <f>I11*100/H11</f>
        <v>100</v>
      </c>
    </row>
    <row r="12" spans="1:11" ht="30" customHeight="1" x14ac:dyDescent="0.2">
      <c r="A12" s="99"/>
      <c r="B12" s="90"/>
      <c r="C12" s="108" t="s">
        <v>49</v>
      </c>
      <c r="D12" s="25" t="s">
        <v>1</v>
      </c>
      <c r="E12" s="25" t="s">
        <v>0</v>
      </c>
      <c r="F12" s="25" t="s">
        <v>161</v>
      </c>
      <c r="G12" s="25" t="s">
        <v>3</v>
      </c>
      <c r="H12" s="26">
        <v>180</v>
      </c>
      <c r="I12" s="26">
        <v>180</v>
      </c>
      <c r="J12" s="27">
        <f>H12-I12</f>
        <v>0</v>
      </c>
      <c r="K12" s="84"/>
    </row>
    <row r="13" spans="1:11" ht="38.25" customHeight="1" outlineLevel="1" thickBot="1" x14ac:dyDescent="0.25">
      <c r="A13" s="100"/>
      <c r="B13" s="91"/>
      <c r="C13" s="109"/>
      <c r="D13" s="28" t="s">
        <v>1</v>
      </c>
      <c r="E13" s="28" t="s">
        <v>0</v>
      </c>
      <c r="F13" s="25" t="s">
        <v>161</v>
      </c>
      <c r="G13" s="28" t="s">
        <v>4</v>
      </c>
      <c r="H13" s="29">
        <v>1530</v>
      </c>
      <c r="I13" s="29">
        <v>1530</v>
      </c>
      <c r="J13" s="30">
        <f>H13-I13</f>
        <v>0</v>
      </c>
      <c r="K13" s="85"/>
    </row>
    <row r="14" spans="1:11" ht="16.5" thickBot="1" x14ac:dyDescent="0.25">
      <c r="A14" s="98">
        <v>2</v>
      </c>
      <c r="B14" s="89" t="s">
        <v>67</v>
      </c>
      <c r="C14" s="42" t="s">
        <v>48</v>
      </c>
      <c r="D14" s="86"/>
      <c r="E14" s="86"/>
      <c r="F14" s="86"/>
      <c r="G14" s="86"/>
      <c r="H14" s="22">
        <f>SUM(H15:H15)</f>
        <v>363.83</v>
      </c>
      <c r="I14" s="22">
        <f>SUM(I15:I15)</f>
        <v>278.83</v>
      </c>
      <c r="J14" s="22">
        <f>SUM(J15:J15)</f>
        <v>85</v>
      </c>
      <c r="K14" s="24">
        <f>I14*100/H14</f>
        <v>76.637440562900252</v>
      </c>
    </row>
    <row r="15" spans="1:11" s="114" customFormat="1" ht="57.75" customHeight="1" thickBot="1" x14ac:dyDescent="0.25">
      <c r="A15" s="99"/>
      <c r="B15" s="90"/>
      <c r="C15" s="48" t="s">
        <v>104</v>
      </c>
      <c r="D15" s="15" t="s">
        <v>38</v>
      </c>
      <c r="E15" s="15" t="s">
        <v>0</v>
      </c>
      <c r="F15" s="15" t="s">
        <v>5</v>
      </c>
      <c r="G15" s="15" t="s">
        <v>2</v>
      </c>
      <c r="H15" s="145">
        <v>363.83</v>
      </c>
      <c r="I15" s="145">
        <v>278.83</v>
      </c>
      <c r="J15" s="27">
        <f>H15-I15</f>
        <v>85</v>
      </c>
      <c r="K15" s="40"/>
    </row>
    <row r="16" spans="1:11" s="114" customFormat="1" ht="16.5" outlineLevel="1" thickBot="1" x14ac:dyDescent="0.25">
      <c r="A16" s="98">
        <v>3</v>
      </c>
      <c r="B16" s="215" t="s">
        <v>68</v>
      </c>
      <c r="C16" s="203" t="s">
        <v>48</v>
      </c>
      <c r="D16" s="141"/>
      <c r="E16" s="141"/>
      <c r="F16" s="141"/>
      <c r="G16" s="141"/>
      <c r="H16" s="142">
        <f>SUM(H17:H17)</f>
        <v>553.04</v>
      </c>
      <c r="I16" s="142">
        <f>SUM(I17:I17)</f>
        <v>500</v>
      </c>
      <c r="J16" s="142">
        <f>SUM(J17:J17)</f>
        <v>53.039999999999964</v>
      </c>
      <c r="K16" s="143">
        <f>I16*100/H16</f>
        <v>90.409373643859396</v>
      </c>
    </row>
    <row r="17" spans="1:11" s="114" customFormat="1" ht="48.75" customHeight="1" outlineLevel="1" thickBot="1" x14ac:dyDescent="0.25">
      <c r="A17" s="99"/>
      <c r="B17" s="160"/>
      <c r="C17" s="31" t="s">
        <v>104</v>
      </c>
      <c r="D17" s="15" t="s">
        <v>1</v>
      </c>
      <c r="E17" s="15" t="s">
        <v>0</v>
      </c>
      <c r="F17" s="15" t="s">
        <v>69</v>
      </c>
      <c r="G17" s="15" t="s">
        <v>2</v>
      </c>
      <c r="H17" s="145">
        <v>553.04</v>
      </c>
      <c r="I17" s="145">
        <v>500</v>
      </c>
      <c r="J17" s="27">
        <f>H17-I17</f>
        <v>53.039999999999964</v>
      </c>
      <c r="K17" s="40"/>
    </row>
    <row r="18" spans="1:11" s="114" customFormat="1" ht="16.5" thickBot="1" x14ac:dyDescent="0.25">
      <c r="A18" s="98">
        <v>4</v>
      </c>
      <c r="B18" s="215" t="s">
        <v>105</v>
      </c>
      <c r="C18" s="203" t="s">
        <v>48</v>
      </c>
      <c r="D18" s="141"/>
      <c r="E18" s="141"/>
      <c r="F18" s="141"/>
      <c r="G18" s="141"/>
      <c r="H18" s="142">
        <f>SUM(H19:H20)</f>
        <v>3475.33</v>
      </c>
      <c r="I18" s="142">
        <f>SUM(I19:I20)</f>
        <v>467.33</v>
      </c>
      <c r="J18" s="176">
        <f>SUM(J19:J20)</f>
        <v>3008</v>
      </c>
      <c r="K18" s="143">
        <f>I18*100/H18</f>
        <v>13.447068335956585</v>
      </c>
    </row>
    <row r="19" spans="1:11" s="114" customFormat="1" ht="54" customHeight="1" outlineLevel="1" x14ac:dyDescent="0.2">
      <c r="A19" s="99"/>
      <c r="B19" s="160"/>
      <c r="C19" s="31" t="s">
        <v>104</v>
      </c>
      <c r="D19" s="15" t="s">
        <v>7</v>
      </c>
      <c r="E19" s="15" t="s">
        <v>0</v>
      </c>
      <c r="F19" s="15" t="s">
        <v>6</v>
      </c>
      <c r="G19" s="15" t="s">
        <v>2</v>
      </c>
      <c r="H19" s="145">
        <v>475.33</v>
      </c>
      <c r="I19" s="145">
        <v>467.33</v>
      </c>
      <c r="J19" s="27">
        <f>H19-I19</f>
        <v>8</v>
      </c>
      <c r="K19" s="146"/>
    </row>
    <row r="20" spans="1:11" s="114" customFormat="1" ht="114.75" customHeight="1" outlineLevel="1" thickBot="1" x14ac:dyDescent="0.25">
      <c r="A20" s="100"/>
      <c r="B20" s="212"/>
      <c r="C20" s="32" t="s">
        <v>104</v>
      </c>
      <c r="D20" s="13" t="s">
        <v>7</v>
      </c>
      <c r="E20" s="13" t="s">
        <v>0</v>
      </c>
      <c r="F20" s="13" t="s">
        <v>6</v>
      </c>
      <c r="G20" s="13" t="s">
        <v>8</v>
      </c>
      <c r="H20" s="69">
        <v>3000</v>
      </c>
      <c r="I20" s="69">
        <v>0</v>
      </c>
      <c r="J20" s="30">
        <f>H20-I20</f>
        <v>3000</v>
      </c>
      <c r="K20" s="164"/>
    </row>
    <row r="21" spans="1:11" s="114" customFormat="1" ht="16.5" outlineLevel="1" thickBot="1" x14ac:dyDescent="0.25">
      <c r="A21" s="92">
        <v>5</v>
      </c>
      <c r="B21" s="110" t="s">
        <v>70</v>
      </c>
      <c r="C21" s="140" t="s">
        <v>48</v>
      </c>
      <c r="D21" s="141"/>
      <c r="E21" s="141"/>
      <c r="F21" s="141"/>
      <c r="G21" s="141"/>
      <c r="H21" s="142">
        <f>SUM(H22:H23)</f>
        <v>1999.36</v>
      </c>
      <c r="I21" s="142">
        <f>SUM(I22:I23)</f>
        <v>829.26</v>
      </c>
      <c r="J21" s="176">
        <f>SUM(J22:J23)</f>
        <v>1170.0999999999999</v>
      </c>
      <c r="K21" s="143">
        <f>I21*100/H21</f>
        <v>41.476272407170299</v>
      </c>
    </row>
    <row r="22" spans="1:11" s="114" customFormat="1" ht="31.5" customHeight="1" outlineLevel="1" x14ac:dyDescent="0.2">
      <c r="A22" s="102"/>
      <c r="B22" s="144"/>
      <c r="C22" s="46" t="s">
        <v>104</v>
      </c>
      <c r="D22" s="15" t="s">
        <v>58</v>
      </c>
      <c r="E22" s="15" t="s">
        <v>0</v>
      </c>
      <c r="F22" s="15" t="s">
        <v>59</v>
      </c>
      <c r="G22" s="15" t="s">
        <v>2</v>
      </c>
      <c r="H22" s="145">
        <v>159.78</v>
      </c>
      <c r="I22" s="145">
        <v>159.78</v>
      </c>
      <c r="J22" s="27">
        <f>H22-I22</f>
        <v>0</v>
      </c>
      <c r="K22" s="146"/>
    </row>
    <row r="23" spans="1:11" s="114" customFormat="1" ht="31.5" customHeight="1" outlineLevel="1" thickBot="1" x14ac:dyDescent="0.25">
      <c r="A23" s="103"/>
      <c r="B23" s="177"/>
      <c r="C23" s="47" t="s">
        <v>104</v>
      </c>
      <c r="D23" s="13" t="s">
        <v>58</v>
      </c>
      <c r="E23" s="13" t="s">
        <v>0</v>
      </c>
      <c r="F23" s="13" t="s">
        <v>59</v>
      </c>
      <c r="G23" s="13" t="s">
        <v>3</v>
      </c>
      <c r="H23" s="69">
        <v>1839.58</v>
      </c>
      <c r="I23" s="69">
        <v>669.48</v>
      </c>
      <c r="J23" s="30">
        <f>H23-I23</f>
        <v>1170.0999999999999</v>
      </c>
      <c r="K23" s="164"/>
    </row>
    <row r="24" spans="1:11" s="114" customFormat="1" ht="22.5" customHeight="1" outlineLevel="1" thickBot="1" x14ac:dyDescent="0.25">
      <c r="A24" s="92">
        <v>6</v>
      </c>
      <c r="B24" s="110" t="s">
        <v>101</v>
      </c>
      <c r="C24" s="111" t="s">
        <v>48</v>
      </c>
      <c r="D24" s="112"/>
      <c r="E24" s="112"/>
      <c r="F24" s="112"/>
      <c r="G24" s="112"/>
      <c r="H24" s="113">
        <f>SUM(H25:H29)</f>
        <v>37174.74</v>
      </c>
      <c r="I24" s="113">
        <f>SUM(I25:I29)</f>
        <v>196.74</v>
      </c>
      <c r="J24" s="113">
        <f>SUM(J25+J26+J27+J29)</f>
        <v>36588</v>
      </c>
      <c r="K24" s="82">
        <f>I24*100/H24</f>
        <v>0.52923033220945193</v>
      </c>
    </row>
    <row r="25" spans="1:11" s="114" customFormat="1" ht="22.5" customHeight="1" outlineLevel="1" x14ac:dyDescent="0.2">
      <c r="A25" s="102"/>
      <c r="B25" s="115"/>
      <c r="C25" s="55" t="s">
        <v>104</v>
      </c>
      <c r="D25" s="52" t="s">
        <v>97</v>
      </c>
      <c r="E25" s="52" t="s">
        <v>0</v>
      </c>
      <c r="F25" s="52" t="s">
        <v>102</v>
      </c>
      <c r="G25" s="52" t="s">
        <v>2</v>
      </c>
      <c r="H25" s="116">
        <v>269.60000000000002</v>
      </c>
      <c r="I25" s="116">
        <v>152.9</v>
      </c>
      <c r="J25" s="57">
        <f>H25-I25</f>
        <v>116.70000000000002</v>
      </c>
      <c r="K25" s="117"/>
    </row>
    <row r="26" spans="1:11" s="114" customFormat="1" ht="21.75" customHeight="1" outlineLevel="1" x14ac:dyDescent="0.2">
      <c r="A26" s="102"/>
      <c r="B26" s="115"/>
      <c r="C26" s="61" t="s">
        <v>109</v>
      </c>
      <c r="D26" s="12" t="s">
        <v>128</v>
      </c>
      <c r="E26" s="12" t="s">
        <v>0</v>
      </c>
      <c r="F26" s="12" t="s">
        <v>102</v>
      </c>
      <c r="G26" s="12" t="s">
        <v>2</v>
      </c>
      <c r="H26" s="41">
        <v>14901.3</v>
      </c>
      <c r="I26" s="41">
        <v>0</v>
      </c>
      <c r="J26" s="14">
        <f>H26-I26</f>
        <v>14901.3</v>
      </c>
      <c r="K26" s="118"/>
    </row>
    <row r="27" spans="1:11" s="114" customFormat="1" ht="35.25" customHeight="1" outlineLevel="1" x14ac:dyDescent="0.2">
      <c r="A27" s="102"/>
      <c r="B27" s="115"/>
      <c r="C27" s="61" t="s">
        <v>162</v>
      </c>
      <c r="D27" s="12" t="s">
        <v>124</v>
      </c>
      <c r="E27" s="12" t="s">
        <v>0</v>
      </c>
      <c r="F27" s="12" t="s">
        <v>102</v>
      </c>
      <c r="G27" s="12" t="s">
        <v>2</v>
      </c>
      <c r="H27" s="41">
        <v>43.84</v>
      </c>
      <c r="I27" s="41">
        <v>43.84</v>
      </c>
      <c r="J27" s="14">
        <f>H27-I27</f>
        <v>0</v>
      </c>
      <c r="K27" s="118"/>
    </row>
    <row r="28" spans="1:11" s="114" customFormat="1" ht="60" customHeight="1" outlineLevel="1" x14ac:dyDescent="0.2">
      <c r="A28" s="102"/>
      <c r="B28" s="119"/>
      <c r="C28" s="72" t="s">
        <v>157</v>
      </c>
      <c r="D28" s="36" t="s">
        <v>128</v>
      </c>
      <c r="E28" s="36" t="s">
        <v>12</v>
      </c>
      <c r="F28" s="36" t="s">
        <v>102</v>
      </c>
      <c r="G28" s="36" t="s">
        <v>2</v>
      </c>
      <c r="H28" s="120">
        <v>390</v>
      </c>
      <c r="I28" s="120">
        <v>0</v>
      </c>
      <c r="J28" s="14">
        <f>H28-I28</f>
        <v>390</v>
      </c>
      <c r="K28" s="121"/>
    </row>
    <row r="29" spans="1:11" s="114" customFormat="1" ht="64.5" customHeight="1" outlineLevel="1" thickBot="1" x14ac:dyDescent="0.25">
      <c r="A29" s="122"/>
      <c r="B29" s="123" t="s">
        <v>175</v>
      </c>
      <c r="C29" s="32" t="s">
        <v>157</v>
      </c>
      <c r="D29" s="13" t="s">
        <v>128</v>
      </c>
      <c r="E29" s="13" t="s">
        <v>12</v>
      </c>
      <c r="F29" s="13" t="s">
        <v>176</v>
      </c>
      <c r="G29" s="13" t="s">
        <v>2</v>
      </c>
      <c r="H29" s="69">
        <v>21570</v>
      </c>
      <c r="I29" s="69">
        <v>0</v>
      </c>
      <c r="J29" s="14">
        <f>H29-I29</f>
        <v>21570</v>
      </c>
      <c r="K29" s="124"/>
    </row>
    <row r="30" spans="1:11" s="114" customFormat="1" ht="16.5" outlineLevel="1" thickBot="1" x14ac:dyDescent="0.25">
      <c r="A30" s="98">
        <v>7</v>
      </c>
      <c r="B30" s="125" t="s">
        <v>106</v>
      </c>
      <c r="C30" s="126" t="s">
        <v>48</v>
      </c>
      <c r="D30" s="127"/>
      <c r="E30" s="128"/>
      <c r="F30" s="128"/>
      <c r="G30" s="129"/>
      <c r="H30" s="130">
        <f>H31+H32+H33</f>
        <v>9205.14</v>
      </c>
      <c r="I30" s="130">
        <f>I31+I32+I33</f>
        <v>0</v>
      </c>
      <c r="J30" s="130">
        <f>J31+J32+J33</f>
        <v>9205.14</v>
      </c>
      <c r="K30" s="131">
        <f>I30*100/H30</f>
        <v>0</v>
      </c>
    </row>
    <row r="31" spans="1:11" s="114" customFormat="1" ht="15.75" outlineLevel="1" x14ac:dyDescent="0.2">
      <c r="A31" s="104"/>
      <c r="B31" s="132"/>
      <c r="C31" s="43" t="s">
        <v>109</v>
      </c>
      <c r="D31" s="133" t="s">
        <v>34</v>
      </c>
      <c r="E31" s="134" t="s">
        <v>0</v>
      </c>
      <c r="F31" s="134" t="s">
        <v>163</v>
      </c>
      <c r="G31" s="135" t="s">
        <v>2</v>
      </c>
      <c r="H31" s="136">
        <v>6261.83</v>
      </c>
      <c r="I31" s="136">
        <v>0</v>
      </c>
      <c r="J31" s="33">
        <f>H31-I31</f>
        <v>6261.83</v>
      </c>
      <c r="K31" s="83"/>
    </row>
    <row r="32" spans="1:11" s="114" customFormat="1" ht="47.25" outlineLevel="1" x14ac:dyDescent="0.2">
      <c r="A32" s="99"/>
      <c r="B32" s="137" t="s">
        <v>130</v>
      </c>
      <c r="C32" s="43" t="s">
        <v>109</v>
      </c>
      <c r="D32" s="12" t="s">
        <v>34</v>
      </c>
      <c r="E32" s="12" t="s">
        <v>0</v>
      </c>
      <c r="F32" s="12" t="s">
        <v>107</v>
      </c>
      <c r="G32" s="12" t="s">
        <v>2</v>
      </c>
      <c r="H32" s="41">
        <v>1644.82</v>
      </c>
      <c r="I32" s="41">
        <v>0</v>
      </c>
      <c r="J32" s="33">
        <f>H32-I32</f>
        <v>1644.82</v>
      </c>
      <c r="K32" s="138"/>
    </row>
    <row r="33" spans="1:11" s="114" customFormat="1" ht="63.75" outlineLevel="1" thickBot="1" x14ac:dyDescent="0.25">
      <c r="A33" s="100"/>
      <c r="B33" s="139" t="s">
        <v>129</v>
      </c>
      <c r="C33" s="47" t="s">
        <v>109</v>
      </c>
      <c r="D33" s="13" t="s">
        <v>34</v>
      </c>
      <c r="E33" s="13" t="s">
        <v>0</v>
      </c>
      <c r="F33" s="13" t="s">
        <v>108</v>
      </c>
      <c r="G33" s="13" t="s">
        <v>2</v>
      </c>
      <c r="H33" s="69">
        <v>1298.49</v>
      </c>
      <c r="I33" s="69">
        <v>0</v>
      </c>
      <c r="J33" s="30">
        <f>H33-I33</f>
        <v>1298.49</v>
      </c>
      <c r="K33" s="124"/>
    </row>
    <row r="34" spans="1:11" s="114" customFormat="1" ht="23.25" customHeight="1" thickBot="1" x14ac:dyDescent="0.25">
      <c r="A34" s="98">
        <v>8</v>
      </c>
      <c r="B34" s="110" t="s">
        <v>71</v>
      </c>
      <c r="C34" s="140" t="s">
        <v>48</v>
      </c>
      <c r="D34" s="141"/>
      <c r="E34" s="141"/>
      <c r="F34" s="141"/>
      <c r="G34" s="141"/>
      <c r="H34" s="142">
        <f>SUM(H35:H36)</f>
        <v>10397.299999999999</v>
      </c>
      <c r="I34" s="142">
        <f>SUM(I35:I36)</f>
        <v>2332.9499999999998</v>
      </c>
      <c r="J34" s="142">
        <f>SUM(J35:J36)</f>
        <v>8064.3499999999995</v>
      </c>
      <c r="K34" s="143">
        <f>I34*100/H34</f>
        <v>22.438036798014867</v>
      </c>
    </row>
    <row r="35" spans="1:11" s="114" customFormat="1" ht="59.25" customHeight="1" outlineLevel="1" x14ac:dyDescent="0.2">
      <c r="A35" s="99"/>
      <c r="B35" s="144"/>
      <c r="C35" s="46" t="s">
        <v>49</v>
      </c>
      <c r="D35" s="15" t="s">
        <v>94</v>
      </c>
      <c r="E35" s="15" t="s">
        <v>0</v>
      </c>
      <c r="F35" s="15" t="s">
        <v>16</v>
      </c>
      <c r="G35" s="15" t="s">
        <v>2</v>
      </c>
      <c r="H35" s="145">
        <v>60</v>
      </c>
      <c r="I35" s="145">
        <v>0</v>
      </c>
      <c r="J35" s="27">
        <f>H35-I35</f>
        <v>60</v>
      </c>
      <c r="K35" s="146"/>
    </row>
    <row r="36" spans="1:11" s="114" customFormat="1" ht="64.5" customHeight="1" outlineLevel="1" thickBot="1" x14ac:dyDescent="0.25">
      <c r="A36" s="100"/>
      <c r="B36" s="139" t="s">
        <v>72</v>
      </c>
      <c r="C36" s="49" t="s">
        <v>49</v>
      </c>
      <c r="D36" s="36" t="s">
        <v>1</v>
      </c>
      <c r="E36" s="36" t="s">
        <v>0</v>
      </c>
      <c r="F36" s="36" t="s">
        <v>17</v>
      </c>
      <c r="G36" s="36" t="s">
        <v>3</v>
      </c>
      <c r="H36" s="120">
        <v>10337.299999999999</v>
      </c>
      <c r="I36" s="120">
        <v>2332.9499999999998</v>
      </c>
      <c r="J36" s="37">
        <f>H36-I36</f>
        <v>8004.3499999999995</v>
      </c>
      <c r="K36" s="147"/>
    </row>
    <row r="37" spans="1:11" s="114" customFormat="1" ht="21.75" customHeight="1" thickBot="1" x14ac:dyDescent="0.25">
      <c r="A37" s="92">
        <v>9</v>
      </c>
      <c r="B37" s="148" t="s">
        <v>75</v>
      </c>
      <c r="C37" s="111" t="s">
        <v>48</v>
      </c>
      <c r="D37" s="149"/>
      <c r="E37" s="150"/>
      <c r="F37" s="150"/>
      <c r="G37" s="151"/>
      <c r="H37" s="113">
        <f>SUM(H38:H45)</f>
        <v>812594.36</v>
      </c>
      <c r="I37" s="113">
        <f>SUM(I38:I45)</f>
        <v>697316.04999999993</v>
      </c>
      <c r="J37" s="113">
        <f>SUM(J38:J45)</f>
        <v>115278.30999999998</v>
      </c>
      <c r="K37" s="82">
        <f>I37*100/H37</f>
        <v>85.813547856768295</v>
      </c>
    </row>
    <row r="38" spans="1:11" s="114" customFormat="1" ht="28.5" customHeight="1" x14ac:dyDescent="0.2">
      <c r="A38" s="102"/>
      <c r="B38" s="152"/>
      <c r="C38" s="59" t="s">
        <v>50</v>
      </c>
      <c r="D38" s="52" t="s">
        <v>20</v>
      </c>
      <c r="E38" s="52" t="s">
        <v>19</v>
      </c>
      <c r="F38" s="52" t="s">
        <v>18</v>
      </c>
      <c r="G38" s="52" t="s">
        <v>11</v>
      </c>
      <c r="H38" s="153">
        <v>37443.96</v>
      </c>
      <c r="I38" s="154">
        <v>3579.53</v>
      </c>
      <c r="J38" s="58">
        <f t="shared" ref="J38:J45" si="0">H38-I38</f>
        <v>33864.43</v>
      </c>
      <c r="K38" s="87"/>
    </row>
    <row r="39" spans="1:11" s="114" customFormat="1" ht="27.75" customHeight="1" x14ac:dyDescent="0.2">
      <c r="A39" s="102"/>
      <c r="B39" s="152"/>
      <c r="C39" s="60" t="s">
        <v>50</v>
      </c>
      <c r="D39" s="12" t="s">
        <v>20</v>
      </c>
      <c r="E39" s="12" t="s">
        <v>19</v>
      </c>
      <c r="F39" s="12" t="s">
        <v>18</v>
      </c>
      <c r="G39" s="12" t="s">
        <v>2</v>
      </c>
      <c r="H39" s="70">
        <v>123988.16</v>
      </c>
      <c r="I39" s="71">
        <v>82943.149999999994</v>
      </c>
      <c r="J39" s="33">
        <f t="shared" si="0"/>
        <v>41045.010000000009</v>
      </c>
      <c r="K39" s="88"/>
    </row>
    <row r="40" spans="1:11" s="114" customFormat="1" ht="27.75" customHeight="1" x14ac:dyDescent="0.2">
      <c r="A40" s="102"/>
      <c r="B40" s="152"/>
      <c r="C40" s="60" t="s">
        <v>50</v>
      </c>
      <c r="D40" s="12" t="s">
        <v>20</v>
      </c>
      <c r="E40" s="12" t="s">
        <v>19</v>
      </c>
      <c r="F40" s="12" t="s">
        <v>18</v>
      </c>
      <c r="G40" s="12" t="s">
        <v>3</v>
      </c>
      <c r="H40" s="70">
        <v>538.62</v>
      </c>
      <c r="I40" s="71">
        <v>0</v>
      </c>
      <c r="J40" s="33">
        <f t="shared" si="0"/>
        <v>538.62</v>
      </c>
      <c r="K40" s="88"/>
    </row>
    <row r="41" spans="1:11" s="114" customFormat="1" ht="27" customHeight="1" x14ac:dyDescent="0.2">
      <c r="A41" s="102"/>
      <c r="B41" s="152"/>
      <c r="C41" s="60" t="s">
        <v>50</v>
      </c>
      <c r="D41" s="12" t="s">
        <v>20</v>
      </c>
      <c r="E41" s="12" t="s">
        <v>19</v>
      </c>
      <c r="F41" s="12" t="s">
        <v>18</v>
      </c>
      <c r="G41" s="12" t="s">
        <v>8</v>
      </c>
      <c r="H41" s="70">
        <v>388.2</v>
      </c>
      <c r="I41" s="71">
        <v>303.91000000000003</v>
      </c>
      <c r="J41" s="33">
        <f t="shared" si="0"/>
        <v>84.289999999999964</v>
      </c>
      <c r="K41" s="88"/>
    </row>
    <row r="42" spans="1:11" s="114" customFormat="1" ht="30.75" customHeight="1" x14ac:dyDescent="0.2">
      <c r="A42" s="102"/>
      <c r="B42" s="152"/>
      <c r="C42" s="60" t="s">
        <v>109</v>
      </c>
      <c r="D42" s="12" t="s">
        <v>20</v>
      </c>
      <c r="E42" s="12" t="s">
        <v>19</v>
      </c>
      <c r="F42" s="12" t="s">
        <v>18</v>
      </c>
      <c r="G42" s="12" t="s">
        <v>21</v>
      </c>
      <c r="H42" s="70">
        <v>183</v>
      </c>
      <c r="I42" s="71">
        <v>183</v>
      </c>
      <c r="J42" s="33">
        <f t="shared" si="0"/>
        <v>0</v>
      </c>
      <c r="K42" s="88"/>
    </row>
    <row r="43" spans="1:11" s="114" customFormat="1" ht="24.75" customHeight="1" x14ac:dyDescent="0.2">
      <c r="A43" s="102"/>
      <c r="B43" s="155"/>
      <c r="C43" s="60" t="s">
        <v>50</v>
      </c>
      <c r="D43" s="12" t="s">
        <v>124</v>
      </c>
      <c r="E43" s="12" t="s">
        <v>19</v>
      </c>
      <c r="F43" s="12" t="s">
        <v>18</v>
      </c>
      <c r="G43" s="12" t="s">
        <v>2</v>
      </c>
      <c r="H43" s="70">
        <v>330</v>
      </c>
      <c r="I43" s="71">
        <v>82.97</v>
      </c>
      <c r="J43" s="33">
        <f t="shared" si="0"/>
        <v>247.03</v>
      </c>
      <c r="K43" s="88"/>
    </row>
    <row r="44" spans="1:11" s="114" customFormat="1" ht="132.75" customHeight="1" x14ac:dyDescent="0.2">
      <c r="A44" s="102"/>
      <c r="B44" s="156" t="s">
        <v>164</v>
      </c>
      <c r="C44" s="60" t="s">
        <v>50</v>
      </c>
      <c r="D44" s="12" t="s">
        <v>20</v>
      </c>
      <c r="E44" s="12" t="s">
        <v>19</v>
      </c>
      <c r="F44" s="12" t="s">
        <v>165</v>
      </c>
      <c r="G44" s="12" t="s">
        <v>11</v>
      </c>
      <c r="H44" s="70">
        <v>26740.22</v>
      </c>
      <c r="I44" s="71">
        <v>5150.66</v>
      </c>
      <c r="J44" s="33">
        <f t="shared" si="0"/>
        <v>21589.56</v>
      </c>
      <c r="K44" s="88"/>
    </row>
    <row r="45" spans="1:11" s="114" customFormat="1" ht="117.75" customHeight="1" thickBot="1" x14ac:dyDescent="0.25">
      <c r="A45" s="102"/>
      <c r="B45" s="157" t="s">
        <v>131</v>
      </c>
      <c r="C45" s="229" t="s">
        <v>50</v>
      </c>
      <c r="D45" s="36" t="s">
        <v>20</v>
      </c>
      <c r="E45" s="36" t="s">
        <v>19</v>
      </c>
      <c r="F45" s="36" t="s">
        <v>132</v>
      </c>
      <c r="G45" s="36" t="s">
        <v>11</v>
      </c>
      <c r="H45" s="172">
        <v>622982.19999999995</v>
      </c>
      <c r="I45" s="173">
        <v>605072.82999999996</v>
      </c>
      <c r="J45" s="37">
        <f t="shared" si="0"/>
        <v>17909.369999999995</v>
      </c>
      <c r="K45" s="88"/>
    </row>
    <row r="46" spans="1:11" s="114" customFormat="1" ht="24" customHeight="1" thickBot="1" x14ac:dyDescent="0.25">
      <c r="A46" s="98">
        <v>10</v>
      </c>
      <c r="B46" s="110" t="s">
        <v>73</v>
      </c>
      <c r="C46" s="216" t="s">
        <v>48</v>
      </c>
      <c r="D46" s="180"/>
      <c r="E46" s="180"/>
      <c r="F46" s="180"/>
      <c r="G46" s="180"/>
      <c r="H46" s="113">
        <f>SUM(H47:H53)</f>
        <v>34665.979999999996</v>
      </c>
      <c r="I46" s="113">
        <f>SUM(I47:I53)</f>
        <v>29575.750000000004</v>
      </c>
      <c r="J46" s="113">
        <f>SUM(J47:J53)</f>
        <v>5090.2299999999987</v>
      </c>
      <c r="K46" s="82">
        <f>I46*100/H46</f>
        <v>85.316353381615087</v>
      </c>
    </row>
    <row r="47" spans="1:11" s="114" customFormat="1" ht="24" customHeight="1" outlineLevel="1" x14ac:dyDescent="0.2">
      <c r="A47" s="99"/>
      <c r="B47" s="160"/>
      <c r="C47" s="59" t="s">
        <v>50</v>
      </c>
      <c r="D47" s="52" t="s">
        <v>10</v>
      </c>
      <c r="E47" s="52" t="s">
        <v>19</v>
      </c>
      <c r="F47" s="52" t="s">
        <v>23</v>
      </c>
      <c r="G47" s="52" t="s">
        <v>11</v>
      </c>
      <c r="H47" s="153">
        <v>5608.07</v>
      </c>
      <c r="I47" s="154">
        <v>5565.51</v>
      </c>
      <c r="J47" s="58">
        <f t="shared" ref="J47:J53" si="1">H47-I47</f>
        <v>42.559999999999491</v>
      </c>
      <c r="K47" s="161"/>
    </row>
    <row r="48" spans="1:11" s="114" customFormat="1" ht="24" customHeight="1" outlineLevel="1" x14ac:dyDescent="0.2">
      <c r="A48" s="99"/>
      <c r="B48" s="160"/>
      <c r="C48" s="60" t="s">
        <v>50</v>
      </c>
      <c r="D48" s="12" t="s">
        <v>10</v>
      </c>
      <c r="E48" s="12" t="s">
        <v>19</v>
      </c>
      <c r="F48" s="12" t="s">
        <v>23</v>
      </c>
      <c r="G48" s="12" t="s">
        <v>4</v>
      </c>
      <c r="H48" s="70">
        <v>1544.69</v>
      </c>
      <c r="I48" s="70">
        <v>1540.28</v>
      </c>
      <c r="J48" s="33">
        <f t="shared" si="1"/>
        <v>4.4100000000000819</v>
      </c>
      <c r="K48" s="162"/>
    </row>
    <row r="49" spans="1:11" s="114" customFormat="1" ht="24" customHeight="1" outlineLevel="1" x14ac:dyDescent="0.2">
      <c r="A49" s="99"/>
      <c r="B49" s="160"/>
      <c r="C49" s="60" t="s">
        <v>50</v>
      </c>
      <c r="D49" s="12" t="s">
        <v>28</v>
      </c>
      <c r="E49" s="12" t="s">
        <v>19</v>
      </c>
      <c r="F49" s="12" t="s">
        <v>23</v>
      </c>
      <c r="G49" s="12" t="s">
        <v>11</v>
      </c>
      <c r="H49" s="70">
        <v>16047.93</v>
      </c>
      <c r="I49" s="71">
        <v>11974.59</v>
      </c>
      <c r="J49" s="33">
        <f t="shared" si="1"/>
        <v>4073.34</v>
      </c>
      <c r="K49" s="162"/>
    </row>
    <row r="50" spans="1:11" s="114" customFormat="1" ht="24" customHeight="1" outlineLevel="1" x14ac:dyDescent="0.2">
      <c r="A50" s="99"/>
      <c r="B50" s="160"/>
      <c r="C50" s="60" t="s">
        <v>50</v>
      </c>
      <c r="D50" s="12" t="s">
        <v>28</v>
      </c>
      <c r="E50" s="12" t="s">
        <v>19</v>
      </c>
      <c r="F50" s="12" t="s">
        <v>23</v>
      </c>
      <c r="G50" s="12" t="s">
        <v>2</v>
      </c>
      <c r="H50" s="70">
        <v>9126.25</v>
      </c>
      <c r="I50" s="70">
        <v>8451.0400000000009</v>
      </c>
      <c r="J50" s="33">
        <f t="shared" si="1"/>
        <v>675.20999999999913</v>
      </c>
      <c r="K50" s="162"/>
    </row>
    <row r="51" spans="1:11" s="114" customFormat="1" ht="24" customHeight="1" outlineLevel="1" x14ac:dyDescent="0.2">
      <c r="A51" s="99"/>
      <c r="B51" s="160"/>
      <c r="C51" s="60" t="s">
        <v>50</v>
      </c>
      <c r="D51" s="12" t="s">
        <v>28</v>
      </c>
      <c r="E51" s="12" t="s">
        <v>19</v>
      </c>
      <c r="F51" s="12" t="s">
        <v>23</v>
      </c>
      <c r="G51" s="12" t="s">
        <v>4</v>
      </c>
      <c r="H51" s="70">
        <v>367.6</v>
      </c>
      <c r="I51" s="71">
        <v>108.88</v>
      </c>
      <c r="J51" s="33">
        <f t="shared" si="1"/>
        <v>258.72000000000003</v>
      </c>
      <c r="K51" s="162"/>
    </row>
    <row r="52" spans="1:11" s="114" customFormat="1" ht="24" customHeight="1" outlineLevel="1" x14ac:dyDescent="0.2">
      <c r="A52" s="99"/>
      <c r="B52" s="160"/>
      <c r="C52" s="60" t="s">
        <v>50</v>
      </c>
      <c r="D52" s="12" t="s">
        <v>28</v>
      </c>
      <c r="E52" s="12" t="s">
        <v>19</v>
      </c>
      <c r="F52" s="12" t="s">
        <v>23</v>
      </c>
      <c r="G52" s="12" t="s">
        <v>8</v>
      </c>
      <c r="H52" s="70">
        <v>137.6</v>
      </c>
      <c r="I52" s="71">
        <v>101.61</v>
      </c>
      <c r="J52" s="33">
        <f t="shared" si="1"/>
        <v>35.989999999999995</v>
      </c>
      <c r="K52" s="162"/>
    </row>
    <row r="53" spans="1:11" s="114" customFormat="1" ht="111" outlineLevel="1" thickBot="1" x14ac:dyDescent="0.25">
      <c r="A53" s="100"/>
      <c r="B53" s="123" t="s">
        <v>74</v>
      </c>
      <c r="C53" s="68" t="s">
        <v>50</v>
      </c>
      <c r="D53" s="13" t="s">
        <v>28</v>
      </c>
      <c r="E53" s="13" t="s">
        <v>19</v>
      </c>
      <c r="F53" s="13" t="s">
        <v>25</v>
      </c>
      <c r="G53" s="13" t="s">
        <v>2</v>
      </c>
      <c r="H53" s="163">
        <v>1833.84</v>
      </c>
      <c r="I53" s="163">
        <v>1833.84</v>
      </c>
      <c r="J53" s="30">
        <f t="shared" si="1"/>
        <v>0</v>
      </c>
      <c r="K53" s="164"/>
    </row>
    <row r="54" spans="1:11" s="114" customFormat="1" ht="24.75" customHeight="1" thickBot="1" x14ac:dyDescent="0.25">
      <c r="A54" s="98">
        <v>11</v>
      </c>
      <c r="B54" s="110" t="s">
        <v>76</v>
      </c>
      <c r="C54" s="126" t="s">
        <v>48</v>
      </c>
      <c r="D54" s="165"/>
      <c r="E54" s="165"/>
      <c r="F54" s="165"/>
      <c r="G54" s="165"/>
      <c r="H54" s="166">
        <f>H55+H57+H60+H58+H56+H59</f>
        <v>162937.62000000002</v>
      </c>
      <c r="I54" s="166">
        <f>I55+I57+I60+I58+I56+I59</f>
        <v>89638.51</v>
      </c>
      <c r="J54" s="166">
        <f>J55+J57+J60+J58</f>
        <v>61546.130000000005</v>
      </c>
      <c r="K54" s="131">
        <f>I54*100/H54</f>
        <v>55.014004746110807</v>
      </c>
    </row>
    <row r="55" spans="1:11" s="114" customFormat="1" ht="24.75" customHeight="1" x14ac:dyDescent="0.2">
      <c r="A55" s="99"/>
      <c r="B55" s="144"/>
      <c r="C55" s="44" t="s">
        <v>50</v>
      </c>
      <c r="D55" s="15" t="s">
        <v>20</v>
      </c>
      <c r="E55" s="15" t="s">
        <v>19</v>
      </c>
      <c r="F55" s="15" t="s">
        <v>26</v>
      </c>
      <c r="G55" s="15" t="s">
        <v>2</v>
      </c>
      <c r="H55" s="167">
        <v>87414</v>
      </c>
      <c r="I55" s="73">
        <v>49913.01</v>
      </c>
      <c r="J55" s="73">
        <f t="shared" ref="J55:J60" si="2">H55-I55</f>
        <v>37500.99</v>
      </c>
      <c r="K55" s="146"/>
    </row>
    <row r="56" spans="1:11" s="114" customFormat="1" ht="24.75" customHeight="1" x14ac:dyDescent="0.2">
      <c r="A56" s="99"/>
      <c r="B56" s="144"/>
      <c r="C56" s="50" t="s">
        <v>50</v>
      </c>
      <c r="D56" s="12" t="s">
        <v>22</v>
      </c>
      <c r="E56" s="12" t="s">
        <v>19</v>
      </c>
      <c r="F56" s="12" t="s">
        <v>26</v>
      </c>
      <c r="G56" s="12" t="s">
        <v>2</v>
      </c>
      <c r="H56" s="70">
        <v>13173.19</v>
      </c>
      <c r="I56" s="71">
        <v>6678.01</v>
      </c>
      <c r="J56" s="71">
        <f t="shared" si="2"/>
        <v>6495.18</v>
      </c>
      <c r="K56" s="146"/>
    </row>
    <row r="57" spans="1:11" s="114" customFormat="1" ht="24.75" customHeight="1" outlineLevel="1" x14ac:dyDescent="0.2">
      <c r="A57" s="99"/>
      <c r="B57" s="144"/>
      <c r="C57" s="50" t="s">
        <v>50</v>
      </c>
      <c r="D57" s="12" t="s">
        <v>58</v>
      </c>
      <c r="E57" s="12" t="s">
        <v>19</v>
      </c>
      <c r="F57" s="12" t="s">
        <v>26</v>
      </c>
      <c r="G57" s="12" t="s">
        <v>3</v>
      </c>
      <c r="H57" s="70">
        <v>6813.5</v>
      </c>
      <c r="I57" s="71">
        <v>3201.02</v>
      </c>
      <c r="J57" s="71">
        <f t="shared" si="2"/>
        <v>3612.48</v>
      </c>
      <c r="K57" s="162"/>
    </row>
    <row r="58" spans="1:11" s="114" customFormat="1" ht="81" customHeight="1" outlineLevel="1" x14ac:dyDescent="0.2">
      <c r="A58" s="99"/>
      <c r="B58" s="137" t="s">
        <v>90</v>
      </c>
      <c r="C58" s="50" t="s">
        <v>50</v>
      </c>
      <c r="D58" s="12" t="s">
        <v>22</v>
      </c>
      <c r="E58" s="12" t="s">
        <v>19</v>
      </c>
      <c r="F58" s="12" t="s">
        <v>91</v>
      </c>
      <c r="G58" s="12" t="s">
        <v>2</v>
      </c>
      <c r="H58" s="70">
        <v>35890.800000000003</v>
      </c>
      <c r="I58" s="71">
        <v>17495.41</v>
      </c>
      <c r="J58" s="71">
        <f t="shared" si="2"/>
        <v>18395.390000000003</v>
      </c>
      <c r="K58" s="138"/>
    </row>
    <row r="59" spans="1:11" s="114" customFormat="1" ht="78.75" outlineLevel="1" x14ac:dyDescent="0.2">
      <c r="A59" s="101"/>
      <c r="B59" s="168" t="s">
        <v>133</v>
      </c>
      <c r="C59" s="50" t="s">
        <v>50</v>
      </c>
      <c r="D59" s="12" t="s">
        <v>58</v>
      </c>
      <c r="E59" s="12" t="s">
        <v>19</v>
      </c>
      <c r="F59" s="12" t="s">
        <v>134</v>
      </c>
      <c r="G59" s="12" t="s">
        <v>3</v>
      </c>
      <c r="H59" s="70">
        <v>12051.53</v>
      </c>
      <c r="I59" s="70">
        <v>6793.73</v>
      </c>
      <c r="J59" s="71">
        <f t="shared" si="2"/>
        <v>5257.8000000000011</v>
      </c>
      <c r="K59" s="169"/>
    </row>
    <row r="60" spans="1:11" s="114" customFormat="1" ht="115.5" customHeight="1" outlineLevel="1" thickBot="1" x14ac:dyDescent="0.25">
      <c r="A60" s="100"/>
      <c r="B60" s="170" t="s">
        <v>135</v>
      </c>
      <c r="C60" s="171" t="s">
        <v>50</v>
      </c>
      <c r="D60" s="36" t="s">
        <v>100</v>
      </c>
      <c r="E60" s="36" t="s">
        <v>19</v>
      </c>
      <c r="F60" s="36" t="s">
        <v>77</v>
      </c>
      <c r="G60" s="36" t="s">
        <v>3</v>
      </c>
      <c r="H60" s="172">
        <v>7594.6</v>
      </c>
      <c r="I60" s="173">
        <v>5557.33</v>
      </c>
      <c r="J60" s="173">
        <f t="shared" si="2"/>
        <v>2037.2700000000004</v>
      </c>
      <c r="K60" s="169"/>
    </row>
    <row r="61" spans="1:11" s="114" customFormat="1" ht="26.25" customHeight="1" thickBot="1" x14ac:dyDescent="0.25">
      <c r="A61" s="98">
        <v>12</v>
      </c>
      <c r="B61" s="110" t="s">
        <v>78</v>
      </c>
      <c r="C61" s="140" t="s">
        <v>48</v>
      </c>
      <c r="D61" s="141"/>
      <c r="E61" s="141"/>
      <c r="F61" s="141"/>
      <c r="G61" s="141"/>
      <c r="H61" s="142">
        <f>SUM(H62:H65)</f>
        <v>6819.0599999999995</v>
      </c>
      <c r="I61" s="142">
        <f>SUM(I62:I65)</f>
        <v>4730.2700000000004</v>
      </c>
      <c r="J61" s="142">
        <f>SUM(J62:J65)</f>
        <v>2088.7899999999995</v>
      </c>
      <c r="K61" s="143">
        <f>I61*100/H61</f>
        <v>69.368358688734233</v>
      </c>
    </row>
    <row r="62" spans="1:11" s="114" customFormat="1" ht="26.25" customHeight="1" outlineLevel="1" x14ac:dyDescent="0.2">
      <c r="A62" s="99"/>
      <c r="B62" s="144"/>
      <c r="C62" s="44" t="s">
        <v>50</v>
      </c>
      <c r="D62" s="15" t="s">
        <v>20</v>
      </c>
      <c r="E62" s="15" t="s">
        <v>19</v>
      </c>
      <c r="F62" s="15" t="s">
        <v>27</v>
      </c>
      <c r="G62" s="15" t="s">
        <v>2</v>
      </c>
      <c r="H62" s="145">
        <v>5665.69</v>
      </c>
      <c r="I62" s="75">
        <v>3889.53</v>
      </c>
      <c r="J62" s="75">
        <f>H62-I62</f>
        <v>1776.1599999999994</v>
      </c>
      <c r="K62" s="146"/>
    </row>
    <row r="63" spans="1:11" s="114" customFormat="1" ht="26.25" customHeight="1" outlineLevel="1" x14ac:dyDescent="0.2">
      <c r="A63" s="99"/>
      <c r="B63" s="144"/>
      <c r="C63" s="50" t="s">
        <v>50</v>
      </c>
      <c r="D63" s="12" t="s">
        <v>22</v>
      </c>
      <c r="E63" s="12" t="s">
        <v>19</v>
      </c>
      <c r="F63" s="12" t="s">
        <v>27</v>
      </c>
      <c r="G63" s="12" t="s">
        <v>2</v>
      </c>
      <c r="H63" s="41">
        <v>1057.47</v>
      </c>
      <c r="I63" s="76">
        <v>795.6</v>
      </c>
      <c r="J63" s="76">
        <f>H63-I63</f>
        <v>261.87</v>
      </c>
      <c r="K63" s="162"/>
    </row>
    <row r="64" spans="1:11" s="114" customFormat="1" ht="26.25" customHeight="1" outlineLevel="1" x14ac:dyDescent="0.2">
      <c r="A64" s="99"/>
      <c r="B64" s="144"/>
      <c r="C64" s="50" t="s">
        <v>50</v>
      </c>
      <c r="D64" s="12" t="s">
        <v>24</v>
      </c>
      <c r="E64" s="12" t="s">
        <v>19</v>
      </c>
      <c r="F64" s="12" t="s">
        <v>27</v>
      </c>
      <c r="G64" s="12" t="s">
        <v>4</v>
      </c>
      <c r="H64" s="41">
        <v>12</v>
      </c>
      <c r="I64" s="76">
        <v>0</v>
      </c>
      <c r="J64" s="76">
        <f>H64-I64</f>
        <v>12</v>
      </c>
      <c r="K64" s="162"/>
    </row>
    <row r="65" spans="1:11" s="114" customFormat="1" ht="26.25" customHeight="1" outlineLevel="1" thickBot="1" x14ac:dyDescent="0.25">
      <c r="A65" s="100"/>
      <c r="B65" s="174"/>
      <c r="C65" s="51" t="s">
        <v>50</v>
      </c>
      <c r="D65" s="13" t="s">
        <v>28</v>
      </c>
      <c r="E65" s="13" t="s">
        <v>19</v>
      </c>
      <c r="F65" s="13" t="s">
        <v>27</v>
      </c>
      <c r="G65" s="13" t="s">
        <v>2</v>
      </c>
      <c r="H65" s="69">
        <v>83.9</v>
      </c>
      <c r="I65" s="175">
        <v>45.14</v>
      </c>
      <c r="J65" s="175">
        <f>H65-I65</f>
        <v>38.760000000000005</v>
      </c>
      <c r="K65" s="164"/>
    </row>
    <row r="66" spans="1:11" s="114" customFormat="1" ht="30" customHeight="1" thickBot="1" x14ac:dyDescent="0.25">
      <c r="A66" s="98">
        <v>13</v>
      </c>
      <c r="B66" s="110" t="s">
        <v>79</v>
      </c>
      <c r="C66" s="140" t="s">
        <v>48</v>
      </c>
      <c r="D66" s="141"/>
      <c r="E66" s="141"/>
      <c r="F66" s="141"/>
      <c r="G66" s="141"/>
      <c r="H66" s="142">
        <f>SUM(H67:H71)</f>
        <v>12895</v>
      </c>
      <c r="I66" s="142">
        <f>SUM(I67:I71)</f>
        <v>5520</v>
      </c>
      <c r="J66" s="176">
        <f>SUM(J67:J71)</f>
        <v>7375</v>
      </c>
      <c r="K66" s="143">
        <f>I66*100/H66</f>
        <v>42.807289647150057</v>
      </c>
    </row>
    <row r="67" spans="1:11" s="114" customFormat="1" ht="29.25" customHeight="1" x14ac:dyDescent="0.2">
      <c r="A67" s="99"/>
      <c r="B67" s="144"/>
      <c r="C67" s="44" t="s">
        <v>50</v>
      </c>
      <c r="D67" s="15" t="s">
        <v>20</v>
      </c>
      <c r="E67" s="15" t="s">
        <v>19</v>
      </c>
      <c r="F67" s="15" t="s">
        <v>29</v>
      </c>
      <c r="G67" s="15" t="s">
        <v>11</v>
      </c>
      <c r="H67" s="167">
        <v>2600</v>
      </c>
      <c r="I67" s="73">
        <v>665</v>
      </c>
      <c r="J67" s="73">
        <f>H67-I67</f>
        <v>1935</v>
      </c>
      <c r="K67" s="146"/>
    </row>
    <row r="68" spans="1:11" s="114" customFormat="1" ht="24" customHeight="1" x14ac:dyDescent="0.2">
      <c r="A68" s="99"/>
      <c r="B68" s="144"/>
      <c r="C68" s="50" t="s">
        <v>50</v>
      </c>
      <c r="D68" s="12" t="s">
        <v>22</v>
      </c>
      <c r="E68" s="12" t="s">
        <v>19</v>
      </c>
      <c r="F68" s="12" t="s">
        <v>29</v>
      </c>
      <c r="G68" s="12" t="s">
        <v>11</v>
      </c>
      <c r="H68" s="70">
        <v>8420</v>
      </c>
      <c r="I68" s="71">
        <v>3800</v>
      </c>
      <c r="J68" s="71">
        <f>H68-I68</f>
        <v>4620</v>
      </c>
      <c r="K68" s="162"/>
    </row>
    <row r="69" spans="1:11" s="114" customFormat="1" ht="27" customHeight="1" x14ac:dyDescent="0.2">
      <c r="A69" s="99"/>
      <c r="B69" s="144"/>
      <c r="C69" s="50" t="s">
        <v>50</v>
      </c>
      <c r="D69" s="12" t="s">
        <v>22</v>
      </c>
      <c r="E69" s="12" t="s">
        <v>19</v>
      </c>
      <c r="F69" s="12" t="s">
        <v>29</v>
      </c>
      <c r="G69" s="12" t="s">
        <v>2</v>
      </c>
      <c r="H69" s="70">
        <v>245</v>
      </c>
      <c r="I69" s="70">
        <v>0</v>
      </c>
      <c r="J69" s="71">
        <f>H69-I69</f>
        <v>245</v>
      </c>
      <c r="K69" s="162"/>
    </row>
    <row r="70" spans="1:11" s="114" customFormat="1" ht="25.5" customHeight="1" x14ac:dyDescent="0.2">
      <c r="A70" s="101"/>
      <c r="B70" s="177"/>
      <c r="C70" s="50" t="s">
        <v>50</v>
      </c>
      <c r="D70" s="12" t="s">
        <v>24</v>
      </c>
      <c r="E70" s="12" t="s">
        <v>19</v>
      </c>
      <c r="F70" s="12" t="s">
        <v>29</v>
      </c>
      <c r="G70" s="36" t="s">
        <v>4</v>
      </c>
      <c r="H70" s="172">
        <v>100</v>
      </c>
      <c r="I70" s="172">
        <v>0</v>
      </c>
      <c r="J70" s="71">
        <f>H70-I70</f>
        <v>100</v>
      </c>
      <c r="K70" s="147"/>
    </row>
    <row r="71" spans="1:11" s="114" customFormat="1" ht="25.5" customHeight="1" outlineLevel="1" thickBot="1" x14ac:dyDescent="0.25">
      <c r="A71" s="100"/>
      <c r="B71" s="174"/>
      <c r="C71" s="51" t="s">
        <v>50</v>
      </c>
      <c r="D71" s="13" t="s">
        <v>1</v>
      </c>
      <c r="E71" s="13" t="s">
        <v>19</v>
      </c>
      <c r="F71" s="13" t="s">
        <v>29</v>
      </c>
      <c r="G71" s="13" t="s">
        <v>3</v>
      </c>
      <c r="H71" s="163">
        <v>1530</v>
      </c>
      <c r="I71" s="163">
        <v>1055</v>
      </c>
      <c r="J71" s="74">
        <f>H71-I71</f>
        <v>475</v>
      </c>
      <c r="K71" s="164"/>
    </row>
    <row r="72" spans="1:11" s="114" customFormat="1" ht="26.25" customHeight="1" thickBot="1" x14ac:dyDescent="0.25">
      <c r="A72" s="98">
        <v>14</v>
      </c>
      <c r="B72" s="110" t="s">
        <v>80</v>
      </c>
      <c r="C72" s="140" t="s">
        <v>48</v>
      </c>
      <c r="D72" s="141"/>
      <c r="E72" s="141"/>
      <c r="F72" s="141"/>
      <c r="G72" s="141"/>
      <c r="H72" s="142">
        <f>SUM(H73:H75)</f>
        <v>112713.2</v>
      </c>
      <c r="I72" s="142">
        <f>SUM(I73:I75)</f>
        <v>72861.959999999992</v>
      </c>
      <c r="J72" s="142">
        <f>SUM(J73:J75)</f>
        <v>39851.24</v>
      </c>
      <c r="K72" s="143">
        <f>I72*100/H72</f>
        <v>64.643679710983264</v>
      </c>
    </row>
    <row r="73" spans="1:11" s="114" customFormat="1" ht="25.5" customHeight="1" outlineLevel="1" x14ac:dyDescent="0.2">
      <c r="A73" s="99"/>
      <c r="B73" s="144"/>
      <c r="C73" s="44" t="s">
        <v>50</v>
      </c>
      <c r="D73" s="15" t="s">
        <v>24</v>
      </c>
      <c r="E73" s="15" t="s">
        <v>19</v>
      </c>
      <c r="F73" s="15" t="s">
        <v>30</v>
      </c>
      <c r="G73" s="15" t="s">
        <v>4</v>
      </c>
      <c r="H73" s="167">
        <v>64671.3</v>
      </c>
      <c r="I73" s="167">
        <v>39703.24</v>
      </c>
      <c r="J73" s="73">
        <f t="shared" ref="J73:J100" si="3">H73-I73</f>
        <v>24968.060000000005</v>
      </c>
      <c r="K73" s="146"/>
    </row>
    <row r="74" spans="1:11" s="114" customFormat="1" ht="31.5" customHeight="1" outlineLevel="1" x14ac:dyDescent="0.2">
      <c r="A74" s="99"/>
      <c r="B74" s="178" t="s">
        <v>93</v>
      </c>
      <c r="C74" s="50" t="s">
        <v>50</v>
      </c>
      <c r="D74" s="12" t="s">
        <v>24</v>
      </c>
      <c r="E74" s="12" t="s">
        <v>19</v>
      </c>
      <c r="F74" s="12" t="s">
        <v>92</v>
      </c>
      <c r="G74" s="12" t="s">
        <v>4</v>
      </c>
      <c r="H74" s="70">
        <v>47561.84</v>
      </c>
      <c r="I74" s="71">
        <v>33158.720000000001</v>
      </c>
      <c r="J74" s="71">
        <f t="shared" si="3"/>
        <v>14403.119999999995</v>
      </c>
      <c r="K74" s="162"/>
    </row>
    <row r="75" spans="1:11" s="114" customFormat="1" ht="38.25" customHeight="1" outlineLevel="1" thickBot="1" x14ac:dyDescent="0.25">
      <c r="A75" s="100"/>
      <c r="B75" s="179"/>
      <c r="C75" s="51" t="s">
        <v>50</v>
      </c>
      <c r="D75" s="13" t="s">
        <v>24</v>
      </c>
      <c r="E75" s="13" t="s">
        <v>19</v>
      </c>
      <c r="F75" s="13" t="s">
        <v>92</v>
      </c>
      <c r="G75" s="13" t="s">
        <v>8</v>
      </c>
      <c r="H75" s="163">
        <v>480.06</v>
      </c>
      <c r="I75" s="74">
        <v>0</v>
      </c>
      <c r="J75" s="74">
        <f t="shared" si="3"/>
        <v>480.06</v>
      </c>
      <c r="K75" s="164"/>
    </row>
    <row r="76" spans="1:11" s="114" customFormat="1" ht="29.25" customHeight="1" outlineLevel="1" thickBot="1" x14ac:dyDescent="0.25">
      <c r="A76" s="92">
        <v>15</v>
      </c>
      <c r="B76" s="148" t="s">
        <v>60</v>
      </c>
      <c r="C76" s="111" t="s">
        <v>48</v>
      </c>
      <c r="D76" s="180"/>
      <c r="E76" s="180"/>
      <c r="F76" s="180"/>
      <c r="G76" s="180"/>
      <c r="H76" s="113">
        <f>SUM(H77:H90)</f>
        <v>2130229.8660000004</v>
      </c>
      <c r="I76" s="113">
        <f>SUM(I77:I90)</f>
        <v>1421893.6960000002</v>
      </c>
      <c r="J76" s="113">
        <f>SUM(J77:J90)</f>
        <v>708336.16999999993</v>
      </c>
      <c r="K76" s="82">
        <f>I76*100/H76</f>
        <v>66.748369210968519</v>
      </c>
    </row>
    <row r="77" spans="1:11" s="114" customFormat="1" ht="31.5" customHeight="1" outlineLevel="1" x14ac:dyDescent="0.2">
      <c r="A77" s="181"/>
      <c r="B77" s="182"/>
      <c r="C77" s="59" t="s">
        <v>50</v>
      </c>
      <c r="D77" s="52" t="s">
        <v>22</v>
      </c>
      <c r="E77" s="52" t="s">
        <v>19</v>
      </c>
      <c r="F77" s="52" t="s">
        <v>89</v>
      </c>
      <c r="G77" s="52" t="s">
        <v>11</v>
      </c>
      <c r="H77" s="116">
        <v>36954.959999999999</v>
      </c>
      <c r="I77" s="183">
        <v>7596.67</v>
      </c>
      <c r="J77" s="183">
        <f t="shared" si="3"/>
        <v>29358.29</v>
      </c>
      <c r="K77" s="184"/>
    </row>
    <row r="78" spans="1:11" s="114" customFormat="1" ht="30.75" customHeight="1" outlineLevel="1" x14ac:dyDescent="0.2">
      <c r="A78" s="181"/>
      <c r="B78" s="182"/>
      <c r="C78" s="60" t="s">
        <v>50</v>
      </c>
      <c r="D78" s="12" t="s">
        <v>22</v>
      </c>
      <c r="E78" s="12" t="s">
        <v>19</v>
      </c>
      <c r="F78" s="12" t="s">
        <v>89</v>
      </c>
      <c r="G78" s="12" t="s">
        <v>2</v>
      </c>
      <c r="H78" s="41">
        <v>209203.46</v>
      </c>
      <c r="I78" s="76">
        <v>120193.74</v>
      </c>
      <c r="J78" s="76">
        <f t="shared" si="3"/>
        <v>89009.719999999987</v>
      </c>
      <c r="K78" s="138"/>
    </row>
    <row r="79" spans="1:11" s="114" customFormat="1" ht="26.25" customHeight="1" outlineLevel="1" x14ac:dyDescent="0.2">
      <c r="A79" s="181"/>
      <c r="B79" s="182"/>
      <c r="C79" s="60" t="s">
        <v>49</v>
      </c>
      <c r="D79" s="12" t="s">
        <v>22</v>
      </c>
      <c r="E79" s="12" t="s">
        <v>0</v>
      </c>
      <c r="F79" s="12" t="s">
        <v>89</v>
      </c>
      <c r="G79" s="12" t="s">
        <v>21</v>
      </c>
      <c r="H79" s="41">
        <v>715411.16</v>
      </c>
      <c r="I79" s="76">
        <v>271330.53000000003</v>
      </c>
      <c r="J79" s="76">
        <f t="shared" si="3"/>
        <v>444080.63</v>
      </c>
      <c r="K79" s="185"/>
    </row>
    <row r="80" spans="1:11" s="114" customFormat="1" ht="23.25" customHeight="1" outlineLevel="1" x14ac:dyDescent="0.2">
      <c r="A80" s="181"/>
      <c r="B80" s="182"/>
      <c r="C80" s="60" t="s">
        <v>50</v>
      </c>
      <c r="D80" s="12" t="s">
        <v>22</v>
      </c>
      <c r="E80" s="12" t="s">
        <v>19</v>
      </c>
      <c r="F80" s="12" t="s">
        <v>89</v>
      </c>
      <c r="G80" s="12" t="s">
        <v>8</v>
      </c>
      <c r="H80" s="41">
        <v>725.01</v>
      </c>
      <c r="I80" s="76">
        <v>516.79</v>
      </c>
      <c r="J80" s="76">
        <f t="shared" si="3"/>
        <v>208.22000000000003</v>
      </c>
      <c r="K80" s="138"/>
    </row>
    <row r="81" spans="1:11" s="114" customFormat="1" ht="23.25" customHeight="1" outlineLevel="1" x14ac:dyDescent="0.2">
      <c r="A81" s="181"/>
      <c r="B81" s="186"/>
      <c r="C81" s="60" t="s">
        <v>50</v>
      </c>
      <c r="D81" s="12" t="s">
        <v>124</v>
      </c>
      <c r="E81" s="12" t="s">
        <v>19</v>
      </c>
      <c r="F81" s="12" t="s">
        <v>89</v>
      </c>
      <c r="G81" s="12" t="s">
        <v>2</v>
      </c>
      <c r="H81" s="41">
        <v>340</v>
      </c>
      <c r="I81" s="76">
        <v>74.489999999999995</v>
      </c>
      <c r="J81" s="76">
        <f t="shared" si="3"/>
        <v>265.51</v>
      </c>
      <c r="K81" s="138"/>
    </row>
    <row r="82" spans="1:11" s="114" customFormat="1" ht="36.75" customHeight="1" outlineLevel="1" x14ac:dyDescent="0.2">
      <c r="A82" s="181"/>
      <c r="B82" s="187" t="s">
        <v>136</v>
      </c>
      <c r="C82" s="60" t="s">
        <v>50</v>
      </c>
      <c r="D82" s="12" t="s">
        <v>22</v>
      </c>
      <c r="E82" s="12" t="s">
        <v>19</v>
      </c>
      <c r="F82" s="12" t="s">
        <v>137</v>
      </c>
      <c r="G82" s="12" t="s">
        <v>11</v>
      </c>
      <c r="H82" s="41">
        <v>1003089.5</v>
      </c>
      <c r="I82" s="76">
        <v>937955.07</v>
      </c>
      <c r="J82" s="76">
        <f t="shared" si="3"/>
        <v>65134.430000000051</v>
      </c>
      <c r="K82" s="138"/>
    </row>
    <row r="83" spans="1:11" s="114" customFormat="1" ht="54.75" customHeight="1" outlineLevel="1" x14ac:dyDescent="0.2">
      <c r="A83" s="181"/>
      <c r="B83" s="182"/>
      <c r="C83" s="60" t="s">
        <v>50</v>
      </c>
      <c r="D83" s="12" t="s">
        <v>22</v>
      </c>
      <c r="E83" s="12" t="s">
        <v>19</v>
      </c>
      <c r="F83" s="12" t="s">
        <v>137</v>
      </c>
      <c r="G83" s="12" t="s">
        <v>2</v>
      </c>
      <c r="H83" s="41">
        <v>27020.85</v>
      </c>
      <c r="I83" s="76">
        <v>10459.74</v>
      </c>
      <c r="J83" s="76">
        <f t="shared" si="3"/>
        <v>16561.11</v>
      </c>
      <c r="K83" s="138"/>
    </row>
    <row r="84" spans="1:11" s="114" customFormat="1" ht="55.5" customHeight="1" outlineLevel="1" x14ac:dyDescent="0.2">
      <c r="A84" s="181"/>
      <c r="B84" s="186"/>
      <c r="C84" s="60" t="s">
        <v>50</v>
      </c>
      <c r="D84" s="12" t="s">
        <v>124</v>
      </c>
      <c r="E84" s="12" t="s">
        <v>19</v>
      </c>
      <c r="F84" s="12" t="s">
        <v>137</v>
      </c>
      <c r="G84" s="12" t="s">
        <v>2</v>
      </c>
      <c r="H84" s="41">
        <v>141</v>
      </c>
      <c r="I84" s="76">
        <v>141</v>
      </c>
      <c r="J84" s="76">
        <f t="shared" si="3"/>
        <v>0</v>
      </c>
      <c r="K84" s="138"/>
    </row>
    <row r="85" spans="1:11" s="114" customFormat="1" ht="111" customHeight="1" outlineLevel="1" x14ac:dyDescent="0.2">
      <c r="A85" s="181"/>
      <c r="B85" s="188" t="s">
        <v>166</v>
      </c>
      <c r="C85" s="60" t="s">
        <v>50</v>
      </c>
      <c r="D85" s="12" t="s">
        <v>22</v>
      </c>
      <c r="E85" s="12" t="s">
        <v>19</v>
      </c>
      <c r="F85" s="12" t="s">
        <v>167</v>
      </c>
      <c r="G85" s="12" t="s">
        <v>2</v>
      </c>
      <c r="H85" s="41">
        <v>2547</v>
      </c>
      <c r="I85" s="76">
        <v>2547</v>
      </c>
      <c r="J85" s="76">
        <f t="shared" si="3"/>
        <v>0</v>
      </c>
      <c r="K85" s="138"/>
    </row>
    <row r="86" spans="1:11" s="114" customFormat="1" ht="132" customHeight="1" outlineLevel="1" x14ac:dyDescent="0.2">
      <c r="A86" s="181"/>
      <c r="B86" s="188" t="s">
        <v>168</v>
      </c>
      <c r="C86" s="60" t="s">
        <v>50</v>
      </c>
      <c r="D86" s="12" t="s">
        <v>22</v>
      </c>
      <c r="E86" s="12" t="s">
        <v>19</v>
      </c>
      <c r="F86" s="12" t="s">
        <v>169</v>
      </c>
      <c r="G86" s="12" t="s">
        <v>2</v>
      </c>
      <c r="H86" s="41">
        <v>231.74600000000001</v>
      </c>
      <c r="I86" s="76">
        <v>231.74600000000001</v>
      </c>
      <c r="J86" s="76">
        <f t="shared" si="3"/>
        <v>0</v>
      </c>
      <c r="K86" s="138"/>
    </row>
    <row r="87" spans="1:11" s="114" customFormat="1" ht="132" customHeight="1" outlineLevel="1" x14ac:dyDescent="0.2">
      <c r="A87" s="181"/>
      <c r="B87" s="188" t="s">
        <v>164</v>
      </c>
      <c r="C87" s="60" t="s">
        <v>50</v>
      </c>
      <c r="D87" s="12" t="s">
        <v>22</v>
      </c>
      <c r="E87" s="12" t="s">
        <v>19</v>
      </c>
      <c r="F87" s="12" t="s">
        <v>170</v>
      </c>
      <c r="G87" s="12" t="s">
        <v>11</v>
      </c>
      <c r="H87" s="41">
        <v>24507.58</v>
      </c>
      <c r="I87" s="76">
        <v>4301.1099999999997</v>
      </c>
      <c r="J87" s="76">
        <f t="shared" si="3"/>
        <v>20206.47</v>
      </c>
      <c r="K87" s="138"/>
    </row>
    <row r="88" spans="1:11" s="114" customFormat="1" ht="157.5" outlineLevel="1" x14ac:dyDescent="0.2">
      <c r="A88" s="181"/>
      <c r="B88" s="189" t="s">
        <v>138</v>
      </c>
      <c r="C88" s="60" t="s">
        <v>50</v>
      </c>
      <c r="D88" s="12" t="s">
        <v>22</v>
      </c>
      <c r="E88" s="12" t="s">
        <v>19</v>
      </c>
      <c r="F88" s="12" t="s">
        <v>112</v>
      </c>
      <c r="G88" s="12" t="s">
        <v>11</v>
      </c>
      <c r="H88" s="41">
        <v>103682.7</v>
      </c>
      <c r="I88" s="76">
        <v>62917.59</v>
      </c>
      <c r="J88" s="76">
        <f t="shared" si="3"/>
        <v>40765.11</v>
      </c>
      <c r="K88" s="138"/>
    </row>
    <row r="89" spans="1:11" s="114" customFormat="1" ht="94.5" outlineLevel="1" x14ac:dyDescent="0.2">
      <c r="A89" s="181"/>
      <c r="B89" s="189" t="s">
        <v>139</v>
      </c>
      <c r="C89" s="60" t="s">
        <v>50</v>
      </c>
      <c r="D89" s="12" t="s">
        <v>28</v>
      </c>
      <c r="E89" s="12" t="s">
        <v>19</v>
      </c>
      <c r="F89" s="12" t="s">
        <v>110</v>
      </c>
      <c r="G89" s="12" t="s">
        <v>11</v>
      </c>
      <c r="H89" s="41">
        <v>1546.8</v>
      </c>
      <c r="I89" s="76">
        <v>698.58</v>
      </c>
      <c r="J89" s="76">
        <f t="shared" si="3"/>
        <v>848.21999999999991</v>
      </c>
      <c r="K89" s="138"/>
    </row>
    <row r="90" spans="1:11" s="114" customFormat="1" ht="98.25" customHeight="1" outlineLevel="1" thickBot="1" x14ac:dyDescent="0.25">
      <c r="A90" s="190"/>
      <c r="B90" s="123" t="s">
        <v>140</v>
      </c>
      <c r="C90" s="68" t="s">
        <v>50</v>
      </c>
      <c r="D90" s="13" t="s">
        <v>28</v>
      </c>
      <c r="E90" s="13" t="s">
        <v>19</v>
      </c>
      <c r="F90" s="13" t="s">
        <v>111</v>
      </c>
      <c r="G90" s="13" t="s">
        <v>11</v>
      </c>
      <c r="H90" s="69">
        <v>4828.1000000000004</v>
      </c>
      <c r="I90" s="175">
        <v>2929.64</v>
      </c>
      <c r="J90" s="175">
        <f t="shared" si="3"/>
        <v>1898.4600000000005</v>
      </c>
      <c r="K90" s="124"/>
    </row>
    <row r="91" spans="1:11" s="114" customFormat="1" ht="28.5" customHeight="1" outlineLevel="1" thickBot="1" x14ac:dyDescent="0.25">
      <c r="A91" s="92">
        <v>16</v>
      </c>
      <c r="B91" s="148" t="s">
        <v>141</v>
      </c>
      <c r="C91" s="126" t="s">
        <v>48</v>
      </c>
      <c r="D91" s="165"/>
      <c r="E91" s="165"/>
      <c r="F91" s="165"/>
      <c r="G91" s="165"/>
      <c r="H91" s="130">
        <f>SUM(H92:H95)</f>
        <v>208932.70200000002</v>
      </c>
      <c r="I91" s="130">
        <f>SUM(I92:I95)</f>
        <v>121569.03</v>
      </c>
      <c r="J91" s="130">
        <f>SUM(J92:J95)</f>
        <v>87363.67200000002</v>
      </c>
      <c r="K91" s="131">
        <f>I91*100/H91</f>
        <v>58.185735806929827</v>
      </c>
    </row>
    <row r="92" spans="1:11" s="114" customFormat="1" ht="37.5" customHeight="1" outlineLevel="1" thickBot="1" x14ac:dyDescent="0.25">
      <c r="A92" s="181"/>
      <c r="B92" s="191"/>
      <c r="C92" s="192" t="s">
        <v>50</v>
      </c>
      <c r="D92" s="193" t="s">
        <v>124</v>
      </c>
      <c r="E92" s="193" t="s">
        <v>19</v>
      </c>
      <c r="F92" s="193" t="s">
        <v>142</v>
      </c>
      <c r="G92" s="193" t="s">
        <v>2</v>
      </c>
      <c r="H92" s="194">
        <v>120</v>
      </c>
      <c r="I92" s="195">
        <v>98</v>
      </c>
      <c r="J92" s="30">
        <f t="shared" si="3"/>
        <v>22</v>
      </c>
      <c r="K92" s="196"/>
    </row>
    <row r="93" spans="1:11" s="114" customFormat="1" ht="32.25" customHeight="1" outlineLevel="1" thickBot="1" x14ac:dyDescent="0.25">
      <c r="A93" s="181"/>
      <c r="B93" s="152"/>
      <c r="C93" s="192" t="s">
        <v>50</v>
      </c>
      <c r="D93" s="193" t="s">
        <v>28</v>
      </c>
      <c r="E93" s="193" t="s">
        <v>19</v>
      </c>
      <c r="F93" s="193" t="s">
        <v>142</v>
      </c>
      <c r="G93" s="193" t="s">
        <v>11</v>
      </c>
      <c r="H93" s="194">
        <v>180500.60200000001</v>
      </c>
      <c r="I93" s="195">
        <v>111466.64</v>
      </c>
      <c r="J93" s="30">
        <f t="shared" si="3"/>
        <v>69033.962000000014</v>
      </c>
      <c r="K93" s="196"/>
    </row>
    <row r="94" spans="1:11" s="114" customFormat="1" ht="30.75" customHeight="1" outlineLevel="1" thickBot="1" x14ac:dyDescent="0.25">
      <c r="A94" s="181"/>
      <c r="B94" s="152"/>
      <c r="C94" s="192" t="s">
        <v>50</v>
      </c>
      <c r="D94" s="193" t="s">
        <v>28</v>
      </c>
      <c r="E94" s="193" t="s">
        <v>19</v>
      </c>
      <c r="F94" s="193" t="s">
        <v>142</v>
      </c>
      <c r="G94" s="193" t="s">
        <v>2</v>
      </c>
      <c r="H94" s="194">
        <v>28273.4</v>
      </c>
      <c r="I94" s="195">
        <v>9980.65</v>
      </c>
      <c r="J94" s="30">
        <f t="shared" si="3"/>
        <v>18292.75</v>
      </c>
      <c r="K94" s="196"/>
    </row>
    <row r="95" spans="1:11" s="114" customFormat="1" ht="25.5" customHeight="1" outlineLevel="1" thickBot="1" x14ac:dyDescent="0.25">
      <c r="A95" s="190"/>
      <c r="B95" s="197"/>
      <c r="C95" s="198" t="s">
        <v>50</v>
      </c>
      <c r="D95" s="79" t="s">
        <v>28</v>
      </c>
      <c r="E95" s="79" t="s">
        <v>19</v>
      </c>
      <c r="F95" s="79" t="s">
        <v>142</v>
      </c>
      <c r="G95" s="79" t="s">
        <v>8</v>
      </c>
      <c r="H95" s="199">
        <v>38.700000000000003</v>
      </c>
      <c r="I95" s="200">
        <v>23.74</v>
      </c>
      <c r="J95" s="37">
        <f t="shared" si="3"/>
        <v>14.960000000000004</v>
      </c>
      <c r="K95" s="201"/>
    </row>
    <row r="96" spans="1:11" s="114" customFormat="1" ht="28.5" customHeight="1" outlineLevel="1" thickBot="1" x14ac:dyDescent="0.25">
      <c r="A96" s="92">
        <v>17</v>
      </c>
      <c r="B96" s="202" t="s">
        <v>143</v>
      </c>
      <c r="C96" s="203" t="s">
        <v>48</v>
      </c>
      <c r="D96" s="141"/>
      <c r="E96" s="141"/>
      <c r="F96" s="141"/>
      <c r="G96" s="141"/>
      <c r="H96" s="142">
        <f>SUM(H97:H100)</f>
        <v>104715.6</v>
      </c>
      <c r="I96" s="142">
        <f>SUM(I97:I100)</f>
        <v>64217.34</v>
      </c>
      <c r="J96" s="142">
        <f>SUM(J97:J100)</f>
        <v>40498.26</v>
      </c>
      <c r="K96" s="143">
        <f>I96*100/H96</f>
        <v>61.325475860330265</v>
      </c>
    </row>
    <row r="97" spans="1:11" s="114" customFormat="1" ht="47.25" outlineLevel="1" x14ac:dyDescent="0.2">
      <c r="A97" s="181"/>
      <c r="B97" s="204"/>
      <c r="C97" s="59" t="s">
        <v>103</v>
      </c>
      <c r="D97" s="52" t="s">
        <v>124</v>
      </c>
      <c r="E97" s="52" t="s">
        <v>9</v>
      </c>
      <c r="F97" s="52" t="s">
        <v>144</v>
      </c>
      <c r="G97" s="52" t="s">
        <v>2</v>
      </c>
      <c r="H97" s="57">
        <v>250</v>
      </c>
      <c r="I97" s="58">
        <v>10</v>
      </c>
      <c r="J97" s="58">
        <f t="shared" si="3"/>
        <v>240</v>
      </c>
      <c r="K97" s="184"/>
    </row>
    <row r="98" spans="1:11" s="114" customFormat="1" ht="47.25" outlineLevel="1" x14ac:dyDescent="0.2">
      <c r="A98" s="181"/>
      <c r="B98" s="205"/>
      <c r="C98" s="60" t="s">
        <v>103</v>
      </c>
      <c r="D98" s="12" t="s">
        <v>145</v>
      </c>
      <c r="E98" s="12" t="s">
        <v>9</v>
      </c>
      <c r="F98" s="12" t="s">
        <v>144</v>
      </c>
      <c r="G98" s="12" t="s">
        <v>11</v>
      </c>
      <c r="H98" s="14">
        <v>94659.3</v>
      </c>
      <c r="I98" s="33">
        <v>59406.55</v>
      </c>
      <c r="J98" s="33">
        <f t="shared" si="3"/>
        <v>35252.75</v>
      </c>
      <c r="K98" s="138"/>
    </row>
    <row r="99" spans="1:11" s="114" customFormat="1" ht="47.25" outlineLevel="1" x14ac:dyDescent="0.2">
      <c r="A99" s="181"/>
      <c r="B99" s="205"/>
      <c r="C99" s="60" t="s">
        <v>103</v>
      </c>
      <c r="D99" s="12" t="s">
        <v>145</v>
      </c>
      <c r="E99" s="12" t="s">
        <v>9</v>
      </c>
      <c r="F99" s="12" t="s">
        <v>144</v>
      </c>
      <c r="G99" s="12" t="s">
        <v>2</v>
      </c>
      <c r="H99" s="14">
        <v>9780</v>
      </c>
      <c r="I99" s="33">
        <v>4792.9799999999996</v>
      </c>
      <c r="J99" s="33">
        <f t="shared" si="3"/>
        <v>4987.0200000000004</v>
      </c>
      <c r="K99" s="138"/>
    </row>
    <row r="100" spans="1:11" s="114" customFormat="1" ht="48" outlineLevel="1" thickBot="1" x14ac:dyDescent="0.25">
      <c r="A100" s="190"/>
      <c r="B100" s="206"/>
      <c r="C100" s="68" t="s">
        <v>103</v>
      </c>
      <c r="D100" s="13" t="s">
        <v>145</v>
      </c>
      <c r="E100" s="13" t="s">
        <v>9</v>
      </c>
      <c r="F100" s="13" t="s">
        <v>144</v>
      </c>
      <c r="G100" s="13" t="s">
        <v>8</v>
      </c>
      <c r="H100" s="34">
        <v>26.3</v>
      </c>
      <c r="I100" s="30">
        <v>7.81</v>
      </c>
      <c r="J100" s="30">
        <f t="shared" si="3"/>
        <v>18.490000000000002</v>
      </c>
      <c r="K100" s="124"/>
    </row>
    <row r="101" spans="1:11" s="114" customFormat="1" ht="31.5" customHeight="1" x14ac:dyDescent="0.2">
      <c r="A101" s="95">
        <v>18</v>
      </c>
      <c r="B101" s="148" t="s">
        <v>81</v>
      </c>
      <c r="C101" s="111" t="s">
        <v>48</v>
      </c>
      <c r="D101" s="180"/>
      <c r="E101" s="180"/>
      <c r="F101" s="180"/>
      <c r="G101" s="180"/>
      <c r="H101" s="113">
        <f>SUM(H102:H112)</f>
        <v>217469.78</v>
      </c>
      <c r="I101" s="113">
        <f>SUM(I102:I112)</f>
        <v>146006.15000000002</v>
      </c>
      <c r="J101" s="113">
        <f>SUM(J102:J112)</f>
        <v>71463.63</v>
      </c>
      <c r="K101" s="82">
        <f>I101*100/H101</f>
        <v>67.138592773671832</v>
      </c>
    </row>
    <row r="102" spans="1:11" s="114" customFormat="1" ht="47.25" outlineLevel="1" x14ac:dyDescent="0.2">
      <c r="A102" s="96"/>
      <c r="B102" s="125"/>
      <c r="C102" s="50" t="s">
        <v>103</v>
      </c>
      <c r="D102" s="12" t="s">
        <v>32</v>
      </c>
      <c r="E102" s="12" t="s">
        <v>9</v>
      </c>
      <c r="F102" s="12" t="s">
        <v>31</v>
      </c>
      <c r="G102" s="12" t="s">
        <v>11</v>
      </c>
      <c r="H102" s="41">
        <v>20768.02</v>
      </c>
      <c r="I102" s="41">
        <v>12872.31</v>
      </c>
      <c r="J102" s="33">
        <f t="shared" ref="J102:J112" si="4">H102-I102</f>
        <v>7895.7100000000009</v>
      </c>
      <c r="K102" s="162"/>
    </row>
    <row r="103" spans="1:11" s="114" customFormat="1" ht="47.25" outlineLevel="1" x14ac:dyDescent="0.2">
      <c r="A103" s="96"/>
      <c r="B103" s="125"/>
      <c r="C103" s="50" t="s">
        <v>103</v>
      </c>
      <c r="D103" s="12" t="s">
        <v>32</v>
      </c>
      <c r="E103" s="12" t="s">
        <v>9</v>
      </c>
      <c r="F103" s="12" t="s">
        <v>31</v>
      </c>
      <c r="G103" s="12" t="s">
        <v>2</v>
      </c>
      <c r="H103" s="41">
        <v>7072.59</v>
      </c>
      <c r="I103" s="41">
        <v>4812.71</v>
      </c>
      <c r="J103" s="33">
        <f t="shared" si="4"/>
        <v>2259.88</v>
      </c>
      <c r="K103" s="162"/>
    </row>
    <row r="104" spans="1:11" s="114" customFormat="1" ht="47.25" outlineLevel="1" x14ac:dyDescent="0.2">
      <c r="A104" s="96"/>
      <c r="B104" s="152"/>
      <c r="C104" s="50" t="s">
        <v>103</v>
      </c>
      <c r="D104" s="12" t="s">
        <v>32</v>
      </c>
      <c r="E104" s="12" t="s">
        <v>9</v>
      </c>
      <c r="F104" s="12" t="s">
        <v>31</v>
      </c>
      <c r="G104" s="12" t="s">
        <v>8</v>
      </c>
      <c r="H104" s="41">
        <v>1.44</v>
      </c>
      <c r="I104" s="41">
        <v>0.74</v>
      </c>
      <c r="J104" s="33">
        <f t="shared" si="4"/>
        <v>0.7</v>
      </c>
      <c r="K104" s="162"/>
    </row>
    <row r="105" spans="1:11" s="114" customFormat="1" ht="47.25" outlineLevel="1" x14ac:dyDescent="0.2">
      <c r="A105" s="96"/>
      <c r="B105" s="152"/>
      <c r="C105" s="50" t="s">
        <v>103</v>
      </c>
      <c r="D105" s="12" t="s">
        <v>32</v>
      </c>
      <c r="E105" s="12" t="s">
        <v>9</v>
      </c>
      <c r="F105" s="12" t="s">
        <v>31</v>
      </c>
      <c r="G105" s="12" t="s">
        <v>4</v>
      </c>
      <c r="H105" s="41">
        <v>52832.44</v>
      </c>
      <c r="I105" s="41">
        <v>35068.339999999997</v>
      </c>
      <c r="J105" s="33">
        <f t="shared" si="4"/>
        <v>17764.100000000006</v>
      </c>
      <c r="K105" s="162"/>
    </row>
    <row r="106" spans="1:11" s="114" customFormat="1" ht="47.25" outlineLevel="1" x14ac:dyDescent="0.2">
      <c r="A106" s="96"/>
      <c r="B106" s="207"/>
      <c r="C106" s="50" t="s">
        <v>103</v>
      </c>
      <c r="D106" s="12" t="s">
        <v>24</v>
      </c>
      <c r="E106" s="12" t="s">
        <v>9</v>
      </c>
      <c r="F106" s="12" t="s">
        <v>31</v>
      </c>
      <c r="G106" s="12" t="s">
        <v>4</v>
      </c>
      <c r="H106" s="41">
        <v>120</v>
      </c>
      <c r="I106" s="41">
        <v>0</v>
      </c>
      <c r="J106" s="33">
        <f t="shared" si="4"/>
        <v>120</v>
      </c>
      <c r="K106" s="162"/>
    </row>
    <row r="107" spans="1:11" s="114" customFormat="1" ht="47.25" outlineLevel="1" x14ac:dyDescent="0.2">
      <c r="A107" s="96"/>
      <c r="B107" s="205" t="s">
        <v>177</v>
      </c>
      <c r="C107" s="50" t="s">
        <v>103</v>
      </c>
      <c r="D107" s="12" t="s">
        <v>32</v>
      </c>
      <c r="E107" s="12" t="s">
        <v>9</v>
      </c>
      <c r="F107" s="12" t="s">
        <v>147</v>
      </c>
      <c r="G107" s="12" t="s">
        <v>11</v>
      </c>
      <c r="H107" s="41">
        <v>12848.93</v>
      </c>
      <c r="I107" s="41">
        <v>7505.61</v>
      </c>
      <c r="J107" s="33">
        <f t="shared" si="4"/>
        <v>5343.3200000000006</v>
      </c>
      <c r="K107" s="162"/>
    </row>
    <row r="108" spans="1:11" s="114" customFormat="1" ht="47.25" outlineLevel="1" x14ac:dyDescent="0.2">
      <c r="A108" s="96"/>
      <c r="B108" s="205"/>
      <c r="C108" s="50" t="s">
        <v>103</v>
      </c>
      <c r="D108" s="12" t="s">
        <v>124</v>
      </c>
      <c r="E108" s="12" t="s">
        <v>9</v>
      </c>
      <c r="F108" s="12" t="s">
        <v>147</v>
      </c>
      <c r="G108" s="12" t="s">
        <v>2</v>
      </c>
      <c r="H108" s="41">
        <v>20.2</v>
      </c>
      <c r="I108" s="41">
        <v>0</v>
      </c>
      <c r="J108" s="33">
        <f t="shared" si="4"/>
        <v>20.2</v>
      </c>
      <c r="K108" s="162"/>
    </row>
    <row r="109" spans="1:11" s="114" customFormat="1" ht="47.25" outlineLevel="1" x14ac:dyDescent="0.2">
      <c r="A109" s="96"/>
      <c r="B109" s="205"/>
      <c r="C109" s="50" t="s">
        <v>103</v>
      </c>
      <c r="D109" s="12" t="s">
        <v>32</v>
      </c>
      <c r="E109" s="12" t="s">
        <v>9</v>
      </c>
      <c r="F109" s="12" t="s">
        <v>147</v>
      </c>
      <c r="G109" s="12" t="s">
        <v>2</v>
      </c>
      <c r="H109" s="41">
        <v>3069.6</v>
      </c>
      <c r="I109" s="41">
        <v>2123.44</v>
      </c>
      <c r="J109" s="33">
        <f t="shared" si="4"/>
        <v>946.15999999999985</v>
      </c>
      <c r="K109" s="162"/>
    </row>
    <row r="110" spans="1:11" s="114" customFormat="1" ht="47.25" outlineLevel="1" x14ac:dyDescent="0.2">
      <c r="A110" s="96"/>
      <c r="B110" s="208" t="s">
        <v>148</v>
      </c>
      <c r="C110" s="50" t="s">
        <v>103</v>
      </c>
      <c r="D110" s="12" t="s">
        <v>24</v>
      </c>
      <c r="E110" s="12" t="s">
        <v>9</v>
      </c>
      <c r="F110" s="12" t="s">
        <v>146</v>
      </c>
      <c r="G110" s="12" t="s">
        <v>4</v>
      </c>
      <c r="H110" s="41">
        <v>60590.78</v>
      </c>
      <c r="I110" s="41">
        <v>44977.88</v>
      </c>
      <c r="J110" s="33">
        <f t="shared" si="4"/>
        <v>15612.900000000001</v>
      </c>
      <c r="K110" s="162"/>
    </row>
    <row r="111" spans="1:11" s="114" customFormat="1" ht="47.25" outlineLevel="1" x14ac:dyDescent="0.2">
      <c r="A111" s="96"/>
      <c r="B111" s="137" t="s">
        <v>82</v>
      </c>
      <c r="C111" s="77" t="s">
        <v>103</v>
      </c>
      <c r="D111" s="12" t="s">
        <v>32</v>
      </c>
      <c r="E111" s="12" t="s">
        <v>9</v>
      </c>
      <c r="F111" s="12" t="s">
        <v>96</v>
      </c>
      <c r="G111" s="12" t="s">
        <v>4</v>
      </c>
      <c r="H111" s="14">
        <v>59716.71</v>
      </c>
      <c r="I111" s="33">
        <v>38216.050000000003</v>
      </c>
      <c r="J111" s="33">
        <f t="shared" si="4"/>
        <v>21500.659999999996</v>
      </c>
      <c r="K111" s="162"/>
    </row>
    <row r="112" spans="1:11" s="114" customFormat="1" ht="54.75" customHeight="1" outlineLevel="1" thickBot="1" x14ac:dyDescent="0.25">
      <c r="A112" s="97"/>
      <c r="B112" s="139" t="s">
        <v>113</v>
      </c>
      <c r="C112" s="78" t="s">
        <v>103</v>
      </c>
      <c r="D112" s="13" t="s">
        <v>32</v>
      </c>
      <c r="E112" s="13" t="s">
        <v>9</v>
      </c>
      <c r="F112" s="13" t="s">
        <v>99</v>
      </c>
      <c r="G112" s="13" t="s">
        <v>4</v>
      </c>
      <c r="H112" s="69">
        <v>429.07</v>
      </c>
      <c r="I112" s="69">
        <v>429.07</v>
      </c>
      <c r="J112" s="30">
        <f t="shared" si="4"/>
        <v>0</v>
      </c>
      <c r="K112" s="164"/>
    </row>
    <row r="113" spans="1:11" s="114" customFormat="1" ht="23.25" customHeight="1" thickBot="1" x14ac:dyDescent="0.25">
      <c r="A113" s="98">
        <v>19</v>
      </c>
      <c r="B113" s="110" t="s">
        <v>83</v>
      </c>
      <c r="C113" s="209" t="s">
        <v>48</v>
      </c>
      <c r="D113" s="158"/>
      <c r="E113" s="158"/>
      <c r="F113" s="158"/>
      <c r="G113" s="158"/>
      <c r="H113" s="159">
        <f>SUM(H114:H116)</f>
        <v>361957.98</v>
      </c>
      <c r="I113" s="159">
        <f>SUM(I114:I116)</f>
        <v>237196.81</v>
      </c>
      <c r="J113" s="159">
        <f>SUM(J114:J116)</f>
        <v>124761.16999999998</v>
      </c>
      <c r="K113" s="83">
        <f>I113*100/H113</f>
        <v>65.531587395862914</v>
      </c>
    </row>
    <row r="114" spans="1:11" s="114" customFormat="1" ht="29.25" customHeight="1" thickBot="1" x14ac:dyDescent="0.25">
      <c r="A114" s="99"/>
      <c r="B114" s="160"/>
      <c r="C114" s="55" t="s">
        <v>109</v>
      </c>
      <c r="D114" s="52" t="s">
        <v>34</v>
      </c>
      <c r="E114" s="52" t="s">
        <v>0</v>
      </c>
      <c r="F114" s="52" t="s">
        <v>33</v>
      </c>
      <c r="G114" s="52" t="s">
        <v>21</v>
      </c>
      <c r="H114" s="116">
        <v>13903</v>
      </c>
      <c r="I114" s="116">
        <v>0</v>
      </c>
      <c r="J114" s="58">
        <f>H114-I114</f>
        <v>13903</v>
      </c>
      <c r="K114" s="210"/>
    </row>
    <row r="115" spans="1:11" s="114" customFormat="1" ht="29.25" customHeight="1" x14ac:dyDescent="0.2">
      <c r="A115" s="99"/>
      <c r="B115" s="211"/>
      <c r="C115" s="31" t="s">
        <v>109</v>
      </c>
      <c r="D115" s="79" t="s">
        <v>34</v>
      </c>
      <c r="E115" s="79" t="s">
        <v>0</v>
      </c>
      <c r="F115" s="79" t="s">
        <v>33</v>
      </c>
      <c r="G115" s="79" t="s">
        <v>8</v>
      </c>
      <c r="H115" s="136">
        <v>58.5</v>
      </c>
      <c r="I115" s="136">
        <v>5</v>
      </c>
      <c r="J115" s="58">
        <f>H115-I115</f>
        <v>53.5</v>
      </c>
      <c r="K115" s="88"/>
    </row>
    <row r="116" spans="1:11" s="114" customFormat="1" ht="44.25" customHeight="1" thickBot="1" x14ac:dyDescent="0.25">
      <c r="A116" s="99"/>
      <c r="B116" s="212"/>
      <c r="C116" s="32" t="s">
        <v>103</v>
      </c>
      <c r="D116" s="13" t="s">
        <v>34</v>
      </c>
      <c r="E116" s="13" t="s">
        <v>9</v>
      </c>
      <c r="F116" s="13" t="s">
        <v>33</v>
      </c>
      <c r="G116" s="13" t="s">
        <v>4</v>
      </c>
      <c r="H116" s="69">
        <v>347996.48</v>
      </c>
      <c r="I116" s="69">
        <v>237191.81</v>
      </c>
      <c r="J116" s="30">
        <f>H116-I116</f>
        <v>110804.66999999998</v>
      </c>
      <c r="K116" s="213"/>
    </row>
    <row r="117" spans="1:11" s="114" customFormat="1" ht="30.75" customHeight="1" thickBot="1" x14ac:dyDescent="0.25">
      <c r="A117" s="98">
        <v>20</v>
      </c>
      <c r="B117" s="110" t="s">
        <v>84</v>
      </c>
      <c r="C117" s="140" t="s">
        <v>48</v>
      </c>
      <c r="D117" s="141"/>
      <c r="E117" s="141"/>
      <c r="F117" s="141"/>
      <c r="G117" s="141"/>
      <c r="H117" s="142">
        <f>SUM(H118:H119)</f>
        <v>7730</v>
      </c>
      <c r="I117" s="142">
        <f>SUM(I118:I119)</f>
        <v>5743.27</v>
      </c>
      <c r="J117" s="142">
        <f>SUM(J118:J119)</f>
        <v>1986.73</v>
      </c>
      <c r="K117" s="143">
        <f>I117*100/H117</f>
        <v>74.298447606727038</v>
      </c>
    </row>
    <row r="118" spans="1:11" s="114" customFormat="1" ht="27.75" customHeight="1" outlineLevel="1" x14ac:dyDescent="0.2">
      <c r="A118" s="99"/>
      <c r="B118" s="144"/>
      <c r="C118" s="56" t="s">
        <v>50</v>
      </c>
      <c r="D118" s="52" t="s">
        <v>20</v>
      </c>
      <c r="E118" s="52" t="s">
        <v>19</v>
      </c>
      <c r="F118" s="52" t="s">
        <v>35</v>
      </c>
      <c r="G118" s="52" t="s">
        <v>2</v>
      </c>
      <c r="H118" s="57">
        <v>5100</v>
      </c>
      <c r="I118" s="116">
        <v>3676.95</v>
      </c>
      <c r="J118" s="58">
        <f>H118-I118</f>
        <v>1423.0500000000002</v>
      </c>
      <c r="K118" s="161"/>
    </row>
    <row r="119" spans="1:11" s="114" customFormat="1" ht="23.25" customHeight="1" outlineLevel="1" thickBot="1" x14ac:dyDescent="0.25">
      <c r="A119" s="100"/>
      <c r="B119" s="174"/>
      <c r="C119" s="54" t="s">
        <v>50</v>
      </c>
      <c r="D119" s="13" t="s">
        <v>22</v>
      </c>
      <c r="E119" s="13" t="s">
        <v>19</v>
      </c>
      <c r="F119" s="13" t="s">
        <v>35</v>
      </c>
      <c r="G119" s="13" t="s">
        <v>2</v>
      </c>
      <c r="H119" s="34">
        <v>2630</v>
      </c>
      <c r="I119" s="69">
        <v>2066.3200000000002</v>
      </c>
      <c r="J119" s="30">
        <f>H119-I119</f>
        <v>563.67999999999984</v>
      </c>
      <c r="K119" s="164"/>
    </row>
    <row r="120" spans="1:11" s="114" customFormat="1" ht="27" customHeight="1" thickBot="1" x14ac:dyDescent="0.25">
      <c r="A120" s="93">
        <v>21</v>
      </c>
      <c r="B120" s="110" t="s">
        <v>85</v>
      </c>
      <c r="C120" s="140" t="s">
        <v>48</v>
      </c>
      <c r="D120" s="141"/>
      <c r="E120" s="141"/>
      <c r="F120" s="141"/>
      <c r="G120" s="141"/>
      <c r="H120" s="142">
        <f>SUM(H121:H125)</f>
        <v>149426.76999999999</v>
      </c>
      <c r="I120" s="142">
        <f>SUM(I121:I125)</f>
        <v>94702.680000000008</v>
      </c>
      <c r="J120" s="142">
        <f>SUM(J121:J125)</f>
        <v>54724.089999999989</v>
      </c>
      <c r="K120" s="143">
        <f>I120*100/H120</f>
        <v>63.377318535360168</v>
      </c>
    </row>
    <row r="121" spans="1:11" s="114" customFormat="1" ht="32.25" customHeight="1" outlineLevel="1" x14ac:dyDescent="0.2">
      <c r="A121" s="94"/>
      <c r="B121" s="144"/>
      <c r="C121" s="59" t="s">
        <v>49</v>
      </c>
      <c r="D121" s="52" t="s">
        <v>15</v>
      </c>
      <c r="E121" s="52" t="s">
        <v>0</v>
      </c>
      <c r="F121" s="52" t="s">
        <v>36</v>
      </c>
      <c r="G121" s="52" t="s">
        <v>2</v>
      </c>
      <c r="H121" s="116">
        <v>19173.47</v>
      </c>
      <c r="I121" s="116">
        <v>4173.47</v>
      </c>
      <c r="J121" s="58">
        <f>H121-I121</f>
        <v>15000</v>
      </c>
      <c r="K121" s="161"/>
    </row>
    <row r="122" spans="1:11" s="114" customFormat="1" ht="31.5" outlineLevel="1" x14ac:dyDescent="0.2">
      <c r="A122" s="94"/>
      <c r="B122" s="144"/>
      <c r="C122" s="60" t="s">
        <v>171</v>
      </c>
      <c r="D122" s="12" t="s">
        <v>15</v>
      </c>
      <c r="E122" s="12" t="s">
        <v>149</v>
      </c>
      <c r="F122" s="12" t="s">
        <v>36</v>
      </c>
      <c r="G122" s="12" t="s">
        <v>150</v>
      </c>
      <c r="H122" s="41">
        <v>94277.45</v>
      </c>
      <c r="I122" s="41">
        <v>63567.22</v>
      </c>
      <c r="J122" s="33">
        <f>H122-I122</f>
        <v>30710.229999999996</v>
      </c>
      <c r="K122" s="162"/>
    </row>
    <row r="123" spans="1:11" s="114" customFormat="1" ht="29.25" customHeight="1" outlineLevel="1" x14ac:dyDescent="0.2">
      <c r="A123" s="94"/>
      <c r="B123" s="144"/>
      <c r="C123" s="61" t="s">
        <v>172</v>
      </c>
      <c r="D123" s="12" t="s">
        <v>24</v>
      </c>
      <c r="E123" s="12" t="s">
        <v>19</v>
      </c>
      <c r="F123" s="12" t="s">
        <v>36</v>
      </c>
      <c r="G123" s="12" t="s">
        <v>4</v>
      </c>
      <c r="H123" s="41">
        <v>260</v>
      </c>
      <c r="I123" s="41">
        <v>40</v>
      </c>
      <c r="J123" s="33">
        <f>H123-I123</f>
        <v>220</v>
      </c>
      <c r="K123" s="162"/>
    </row>
    <row r="124" spans="1:11" s="114" customFormat="1" ht="34.5" customHeight="1" outlineLevel="1" x14ac:dyDescent="0.2">
      <c r="A124" s="94"/>
      <c r="B124" s="178" t="s">
        <v>115</v>
      </c>
      <c r="C124" s="61" t="s">
        <v>49</v>
      </c>
      <c r="D124" s="12" t="s">
        <v>15</v>
      </c>
      <c r="E124" s="12" t="s">
        <v>0</v>
      </c>
      <c r="F124" s="12" t="s">
        <v>114</v>
      </c>
      <c r="G124" s="12" t="s">
        <v>2</v>
      </c>
      <c r="H124" s="41">
        <v>35457.61</v>
      </c>
      <c r="I124" s="41">
        <v>26921.99</v>
      </c>
      <c r="J124" s="33">
        <f>H124-I124</f>
        <v>8535.619999999999</v>
      </c>
      <c r="K124" s="162"/>
    </row>
    <row r="125" spans="1:11" s="114" customFormat="1" ht="52.5" customHeight="1" outlineLevel="1" thickBot="1" x14ac:dyDescent="0.25">
      <c r="A125" s="214"/>
      <c r="B125" s="205"/>
      <c r="C125" s="61" t="s">
        <v>171</v>
      </c>
      <c r="D125" s="12" t="s">
        <v>15</v>
      </c>
      <c r="E125" s="12" t="s">
        <v>149</v>
      </c>
      <c r="F125" s="12" t="s">
        <v>114</v>
      </c>
      <c r="G125" s="12" t="s">
        <v>150</v>
      </c>
      <c r="H125" s="41">
        <v>258.24</v>
      </c>
      <c r="I125" s="41">
        <v>0</v>
      </c>
      <c r="J125" s="33">
        <f>H125-I125</f>
        <v>258.24</v>
      </c>
      <c r="K125" s="138"/>
    </row>
    <row r="126" spans="1:11" s="114" customFormat="1" ht="33.75" customHeight="1" thickBot="1" x14ac:dyDescent="0.25">
      <c r="A126" s="98">
        <v>22</v>
      </c>
      <c r="B126" s="110" t="s">
        <v>125</v>
      </c>
      <c r="C126" s="140" t="s">
        <v>48</v>
      </c>
      <c r="D126" s="141"/>
      <c r="E126" s="141"/>
      <c r="F126" s="141"/>
      <c r="G126" s="141"/>
      <c r="H126" s="142">
        <f>SUM(H127:H130)</f>
        <v>9406.2279999999992</v>
      </c>
      <c r="I126" s="142">
        <f>SUM(I127:I130)</f>
        <v>4190.51</v>
      </c>
      <c r="J126" s="142">
        <f>SUM(J127:J130)</f>
        <v>5215.7179999999998</v>
      </c>
      <c r="K126" s="143">
        <f>I126*100/H126</f>
        <v>44.550376622807789</v>
      </c>
    </row>
    <row r="127" spans="1:11" s="114" customFormat="1" ht="39.75" customHeight="1" outlineLevel="1" x14ac:dyDescent="0.2">
      <c r="A127" s="99"/>
      <c r="B127" s="144"/>
      <c r="C127" s="60" t="s">
        <v>50</v>
      </c>
      <c r="D127" s="12" t="s">
        <v>20</v>
      </c>
      <c r="E127" s="12" t="s">
        <v>19</v>
      </c>
      <c r="F127" s="12" t="s">
        <v>37</v>
      </c>
      <c r="G127" s="12" t="s">
        <v>2</v>
      </c>
      <c r="H127" s="14">
        <v>4022.5</v>
      </c>
      <c r="I127" s="33">
        <v>1977.51</v>
      </c>
      <c r="J127" s="33">
        <f>H127-I127</f>
        <v>2044.99</v>
      </c>
      <c r="K127" s="162"/>
    </row>
    <row r="128" spans="1:11" s="114" customFormat="1" ht="29.25" customHeight="1" outlineLevel="1" x14ac:dyDescent="0.2">
      <c r="A128" s="99"/>
      <c r="B128" s="144"/>
      <c r="C128" s="60" t="s">
        <v>50</v>
      </c>
      <c r="D128" s="12" t="s">
        <v>22</v>
      </c>
      <c r="E128" s="12" t="s">
        <v>19</v>
      </c>
      <c r="F128" s="12" t="s">
        <v>37</v>
      </c>
      <c r="G128" s="12" t="s">
        <v>2</v>
      </c>
      <c r="H128" s="14">
        <v>5247.2079999999996</v>
      </c>
      <c r="I128" s="33">
        <v>2186.48</v>
      </c>
      <c r="J128" s="33">
        <f>H128-I128</f>
        <v>3060.7279999999996</v>
      </c>
      <c r="K128" s="162"/>
    </row>
    <row r="129" spans="1:11" s="114" customFormat="1" ht="29.25" customHeight="1" outlineLevel="1" x14ac:dyDescent="0.2">
      <c r="A129" s="99"/>
      <c r="B129" s="144"/>
      <c r="C129" s="62" t="s">
        <v>49</v>
      </c>
      <c r="D129" s="12" t="s">
        <v>38</v>
      </c>
      <c r="E129" s="12" t="s">
        <v>0</v>
      </c>
      <c r="F129" s="12" t="s">
        <v>37</v>
      </c>
      <c r="G129" s="12" t="s">
        <v>2</v>
      </c>
      <c r="H129" s="14">
        <v>26.52</v>
      </c>
      <c r="I129" s="33">
        <v>26.52</v>
      </c>
      <c r="J129" s="33">
        <f>H129-I129</f>
        <v>0</v>
      </c>
      <c r="K129" s="162"/>
    </row>
    <row r="130" spans="1:11" s="114" customFormat="1" ht="36" customHeight="1" outlineLevel="1" thickBot="1" x14ac:dyDescent="0.25">
      <c r="A130" s="100"/>
      <c r="B130" s="174"/>
      <c r="C130" s="63" t="s">
        <v>49</v>
      </c>
      <c r="D130" s="13" t="s">
        <v>10</v>
      </c>
      <c r="E130" s="13" t="s">
        <v>0</v>
      </c>
      <c r="F130" s="13" t="s">
        <v>37</v>
      </c>
      <c r="G130" s="13" t="s">
        <v>4</v>
      </c>
      <c r="H130" s="34">
        <v>110</v>
      </c>
      <c r="I130" s="30">
        <v>0</v>
      </c>
      <c r="J130" s="30">
        <f>H130-I130</f>
        <v>110</v>
      </c>
      <c r="K130" s="164"/>
    </row>
    <row r="131" spans="1:11" s="114" customFormat="1" ht="27.75" customHeight="1" outlineLevel="1" thickBot="1" x14ac:dyDescent="0.25">
      <c r="A131" s="98">
        <v>23</v>
      </c>
      <c r="B131" s="110" t="s">
        <v>86</v>
      </c>
      <c r="C131" s="140" t="s">
        <v>48</v>
      </c>
      <c r="D131" s="141"/>
      <c r="E131" s="141"/>
      <c r="F131" s="141"/>
      <c r="G131" s="141"/>
      <c r="H131" s="142">
        <f>SUM(H132:H135)</f>
        <v>25802.139999999996</v>
      </c>
      <c r="I131" s="142">
        <f>SUM(I132:I135)</f>
        <v>21258.05</v>
      </c>
      <c r="J131" s="142">
        <f>SUM(J132:J135)</f>
        <v>4544.09</v>
      </c>
      <c r="K131" s="143">
        <f>I131*100/H131</f>
        <v>82.38870884353004</v>
      </c>
    </row>
    <row r="132" spans="1:11" s="114" customFormat="1" ht="23.25" customHeight="1" outlineLevel="1" x14ac:dyDescent="0.2">
      <c r="A132" s="99"/>
      <c r="B132" s="144"/>
      <c r="C132" s="44" t="s">
        <v>50</v>
      </c>
      <c r="D132" s="15" t="s">
        <v>20</v>
      </c>
      <c r="E132" s="15" t="s">
        <v>19</v>
      </c>
      <c r="F132" s="15" t="s">
        <v>39</v>
      </c>
      <c r="G132" s="15" t="s">
        <v>2</v>
      </c>
      <c r="H132" s="35">
        <v>10501.35</v>
      </c>
      <c r="I132" s="27">
        <v>9422.93</v>
      </c>
      <c r="J132" s="35">
        <f>H132-I132</f>
        <v>1078.42</v>
      </c>
      <c r="K132" s="146"/>
    </row>
    <row r="133" spans="1:11" s="114" customFormat="1" ht="22.5" customHeight="1" outlineLevel="1" x14ac:dyDescent="0.2">
      <c r="A133" s="99"/>
      <c r="B133" s="144"/>
      <c r="C133" s="50" t="s">
        <v>50</v>
      </c>
      <c r="D133" s="12" t="s">
        <v>22</v>
      </c>
      <c r="E133" s="12" t="s">
        <v>19</v>
      </c>
      <c r="F133" s="12" t="s">
        <v>39</v>
      </c>
      <c r="G133" s="12" t="s">
        <v>2</v>
      </c>
      <c r="H133" s="14">
        <v>15076.39</v>
      </c>
      <c r="I133" s="33">
        <v>11675.72</v>
      </c>
      <c r="J133" s="14">
        <f>H133-I133</f>
        <v>3400.67</v>
      </c>
      <c r="K133" s="162"/>
    </row>
    <row r="134" spans="1:11" s="114" customFormat="1" ht="21.75" customHeight="1" outlineLevel="1" x14ac:dyDescent="0.2">
      <c r="A134" s="99"/>
      <c r="B134" s="144"/>
      <c r="C134" s="50" t="s">
        <v>50</v>
      </c>
      <c r="D134" s="12" t="s">
        <v>24</v>
      </c>
      <c r="E134" s="12" t="s">
        <v>19</v>
      </c>
      <c r="F134" s="12" t="s">
        <v>39</v>
      </c>
      <c r="G134" s="12" t="s">
        <v>4</v>
      </c>
      <c r="H134" s="41">
        <v>185.6</v>
      </c>
      <c r="I134" s="41">
        <v>120.6</v>
      </c>
      <c r="J134" s="14">
        <f>H134-I134</f>
        <v>65</v>
      </c>
      <c r="K134" s="162"/>
    </row>
    <row r="135" spans="1:11" s="114" customFormat="1" ht="22.5" customHeight="1" outlineLevel="1" thickBot="1" x14ac:dyDescent="0.25">
      <c r="A135" s="99"/>
      <c r="B135" s="174"/>
      <c r="C135" s="50" t="s">
        <v>173</v>
      </c>
      <c r="D135" s="12" t="s">
        <v>28</v>
      </c>
      <c r="E135" s="12" t="s">
        <v>19</v>
      </c>
      <c r="F135" s="12" t="s">
        <v>39</v>
      </c>
      <c r="G135" s="12" t="s">
        <v>2</v>
      </c>
      <c r="H135" s="41">
        <v>38.799999999999997</v>
      </c>
      <c r="I135" s="41">
        <v>38.799999999999997</v>
      </c>
      <c r="J135" s="14">
        <f>H135-I135</f>
        <v>0</v>
      </c>
      <c r="K135" s="162"/>
    </row>
    <row r="136" spans="1:11" s="114" customFormat="1" ht="25.5" customHeight="1" outlineLevel="1" thickBot="1" x14ac:dyDescent="0.25">
      <c r="A136" s="98">
        <v>24</v>
      </c>
      <c r="B136" s="215" t="s">
        <v>87</v>
      </c>
      <c r="C136" s="216" t="s">
        <v>48</v>
      </c>
      <c r="D136" s="180"/>
      <c r="E136" s="180"/>
      <c r="F136" s="180"/>
      <c r="G136" s="180"/>
      <c r="H136" s="113">
        <f>SUM(H137)</f>
        <v>6971.8</v>
      </c>
      <c r="I136" s="113">
        <f>SUM(I137)</f>
        <v>576.48</v>
      </c>
      <c r="J136" s="113">
        <f>SUM(J137)</f>
        <v>6395.32</v>
      </c>
      <c r="K136" s="82">
        <f>I136*100/H136</f>
        <v>8.2687397802576097</v>
      </c>
    </row>
    <row r="137" spans="1:11" s="114" customFormat="1" ht="37.5" customHeight="1" outlineLevel="1" thickBot="1" x14ac:dyDescent="0.25">
      <c r="A137" s="100"/>
      <c r="B137" s="211"/>
      <c r="C137" s="64" t="s">
        <v>151</v>
      </c>
      <c r="D137" s="65" t="s">
        <v>97</v>
      </c>
      <c r="E137" s="65" t="s">
        <v>14</v>
      </c>
      <c r="F137" s="65" t="s">
        <v>52</v>
      </c>
      <c r="G137" s="65" t="s">
        <v>2</v>
      </c>
      <c r="H137" s="217">
        <v>6971.8</v>
      </c>
      <c r="I137" s="217">
        <v>576.48</v>
      </c>
      <c r="J137" s="66">
        <f>H137-I137</f>
        <v>6395.32</v>
      </c>
      <c r="K137" s="218"/>
    </row>
    <row r="138" spans="1:11" s="114" customFormat="1" ht="24.75" customHeight="1" outlineLevel="1" thickBot="1" x14ac:dyDescent="0.25">
      <c r="A138" s="92">
        <v>25</v>
      </c>
      <c r="B138" s="110" t="s">
        <v>152</v>
      </c>
      <c r="C138" s="126" t="s">
        <v>48</v>
      </c>
      <c r="D138" s="219"/>
      <c r="E138" s="219"/>
      <c r="F138" s="219"/>
      <c r="G138" s="219"/>
      <c r="H138" s="130">
        <f>SUM(H139)</f>
        <v>14000</v>
      </c>
      <c r="I138" s="130">
        <f>SUM(I139)</f>
        <v>438.77</v>
      </c>
      <c r="J138" s="130">
        <f>SUM(J139:J147)</f>
        <v>65499.23</v>
      </c>
      <c r="K138" s="131">
        <f>I138*100/H138</f>
        <v>3.1340714285714286</v>
      </c>
    </row>
    <row r="139" spans="1:11" s="114" customFormat="1" ht="84.75" customHeight="1" outlineLevel="1" thickBot="1" x14ac:dyDescent="0.25">
      <c r="A139" s="190"/>
      <c r="B139" s="206"/>
      <c r="C139" s="64" t="s">
        <v>151</v>
      </c>
      <c r="D139" s="65" t="s">
        <v>153</v>
      </c>
      <c r="E139" s="65" t="s">
        <v>14</v>
      </c>
      <c r="F139" s="65" t="s">
        <v>154</v>
      </c>
      <c r="G139" s="65" t="s">
        <v>8</v>
      </c>
      <c r="H139" s="217">
        <v>14000</v>
      </c>
      <c r="I139" s="217">
        <v>438.77</v>
      </c>
      <c r="J139" s="66">
        <f>H139-I139</f>
        <v>13561.23</v>
      </c>
      <c r="K139" s="218"/>
    </row>
    <row r="140" spans="1:11" s="114" customFormat="1" ht="48" outlineLevel="1" thickBot="1" x14ac:dyDescent="0.25">
      <c r="A140" s="92">
        <v>26</v>
      </c>
      <c r="B140" s="220" t="s">
        <v>88</v>
      </c>
      <c r="C140" s="111" t="s">
        <v>48</v>
      </c>
      <c r="D140" s="221"/>
      <c r="E140" s="221"/>
      <c r="F140" s="221"/>
      <c r="G140" s="221"/>
      <c r="H140" s="113">
        <f>SUM(H141:H149)</f>
        <v>161253.54999999999</v>
      </c>
      <c r="I140" s="113">
        <f>SUM(I141:I149)</f>
        <v>109896.11</v>
      </c>
      <c r="J140" s="113">
        <f>SUM(J141:J149)</f>
        <v>51214.18</v>
      </c>
      <c r="K140" s="82">
        <f>I140*100/H140</f>
        <v>68.151125975211087</v>
      </c>
    </row>
    <row r="141" spans="1:11" s="114" customFormat="1" ht="32.25" customHeight="1" outlineLevel="1" thickBot="1" x14ac:dyDescent="0.25">
      <c r="A141" s="102"/>
      <c r="B141" s="178" t="s">
        <v>53</v>
      </c>
      <c r="C141" s="56" t="s">
        <v>49</v>
      </c>
      <c r="D141" s="52" t="s">
        <v>10</v>
      </c>
      <c r="E141" s="52" t="s">
        <v>0</v>
      </c>
      <c r="F141" s="52" t="s">
        <v>54</v>
      </c>
      <c r="G141" s="52" t="s">
        <v>11</v>
      </c>
      <c r="H141" s="116">
        <v>120</v>
      </c>
      <c r="I141" s="116">
        <v>0</v>
      </c>
      <c r="J141" s="57">
        <f t="shared" ref="J141:J157" si="5">H141-I141</f>
        <v>120</v>
      </c>
      <c r="K141" s="161"/>
    </row>
    <row r="142" spans="1:11" s="114" customFormat="1" ht="32.25" customHeight="1" outlineLevel="1" x14ac:dyDescent="0.2">
      <c r="A142" s="102"/>
      <c r="B142" s="178"/>
      <c r="C142" s="56" t="s">
        <v>49</v>
      </c>
      <c r="D142" s="15" t="s">
        <v>10</v>
      </c>
      <c r="E142" s="15" t="s">
        <v>0</v>
      </c>
      <c r="F142" s="15" t="s">
        <v>54</v>
      </c>
      <c r="G142" s="15" t="s">
        <v>2</v>
      </c>
      <c r="H142" s="145">
        <v>1109.53</v>
      </c>
      <c r="I142" s="145">
        <v>605.91</v>
      </c>
      <c r="J142" s="57">
        <f t="shared" si="5"/>
        <v>503.62</v>
      </c>
      <c r="K142" s="146"/>
    </row>
    <row r="143" spans="1:11" s="114" customFormat="1" ht="29.25" customHeight="1" outlineLevel="1" x14ac:dyDescent="0.2">
      <c r="A143" s="102"/>
      <c r="B143" s="178"/>
      <c r="C143" s="53" t="s">
        <v>49</v>
      </c>
      <c r="D143" s="12" t="s">
        <v>10</v>
      </c>
      <c r="E143" s="12" t="s">
        <v>0</v>
      </c>
      <c r="F143" s="12" t="s">
        <v>54</v>
      </c>
      <c r="G143" s="12" t="s">
        <v>4</v>
      </c>
      <c r="H143" s="41">
        <v>100</v>
      </c>
      <c r="I143" s="41">
        <v>0</v>
      </c>
      <c r="J143" s="14">
        <f t="shared" si="5"/>
        <v>100</v>
      </c>
      <c r="K143" s="162"/>
    </row>
    <row r="144" spans="1:11" s="114" customFormat="1" ht="29.25" customHeight="1" outlineLevel="1" x14ac:dyDescent="0.2">
      <c r="A144" s="102"/>
      <c r="B144" s="178" t="s">
        <v>119</v>
      </c>
      <c r="C144" s="53" t="s">
        <v>49</v>
      </c>
      <c r="D144" s="12" t="s">
        <v>10</v>
      </c>
      <c r="E144" s="12" t="s">
        <v>0</v>
      </c>
      <c r="F144" s="12" t="s">
        <v>55</v>
      </c>
      <c r="G144" s="12" t="s">
        <v>11</v>
      </c>
      <c r="H144" s="41">
        <v>354.57</v>
      </c>
      <c r="I144" s="41">
        <v>354.57</v>
      </c>
      <c r="J144" s="14">
        <f t="shared" si="5"/>
        <v>0</v>
      </c>
      <c r="K144" s="162"/>
    </row>
    <row r="145" spans="1:11" s="114" customFormat="1" ht="29.25" customHeight="1" outlineLevel="1" x14ac:dyDescent="0.2">
      <c r="A145" s="102"/>
      <c r="B145" s="178"/>
      <c r="C145" s="53" t="s">
        <v>49</v>
      </c>
      <c r="D145" s="12" t="s">
        <v>10</v>
      </c>
      <c r="E145" s="12" t="s">
        <v>0</v>
      </c>
      <c r="F145" s="12" t="s">
        <v>55</v>
      </c>
      <c r="G145" s="12" t="s">
        <v>2</v>
      </c>
      <c r="H145" s="41">
        <v>1632.32</v>
      </c>
      <c r="I145" s="41">
        <v>1489.06</v>
      </c>
      <c r="J145" s="14"/>
      <c r="K145" s="162"/>
    </row>
    <row r="146" spans="1:11" s="114" customFormat="1" ht="27" customHeight="1" outlineLevel="1" x14ac:dyDescent="0.2">
      <c r="A146" s="102"/>
      <c r="B146" s="178"/>
      <c r="C146" s="53" t="s">
        <v>49</v>
      </c>
      <c r="D146" s="12" t="s">
        <v>10</v>
      </c>
      <c r="E146" s="12" t="s">
        <v>0</v>
      </c>
      <c r="F146" s="12" t="s">
        <v>55</v>
      </c>
      <c r="G146" s="12" t="s">
        <v>4</v>
      </c>
      <c r="H146" s="41">
        <v>600</v>
      </c>
      <c r="I146" s="41">
        <v>599.79999999999995</v>
      </c>
      <c r="J146" s="14">
        <f>H146-I146</f>
        <v>0.20000000000004547</v>
      </c>
      <c r="K146" s="162"/>
    </row>
    <row r="147" spans="1:11" s="114" customFormat="1" ht="47.25" outlineLevel="1" x14ac:dyDescent="0.2">
      <c r="A147" s="102"/>
      <c r="B147" s="137" t="s">
        <v>118</v>
      </c>
      <c r="C147" s="53" t="s">
        <v>49</v>
      </c>
      <c r="D147" s="12" t="s">
        <v>10</v>
      </c>
      <c r="E147" s="12" t="s">
        <v>0</v>
      </c>
      <c r="F147" s="12" t="s">
        <v>56</v>
      </c>
      <c r="G147" s="12" t="s">
        <v>2</v>
      </c>
      <c r="H147" s="41">
        <v>1111.57</v>
      </c>
      <c r="I147" s="41">
        <v>1111.57</v>
      </c>
      <c r="J147" s="14">
        <f>H147-I147</f>
        <v>0</v>
      </c>
      <c r="K147" s="162"/>
    </row>
    <row r="148" spans="1:11" s="114" customFormat="1" ht="47.25" outlineLevel="1" x14ac:dyDescent="0.2">
      <c r="A148" s="102"/>
      <c r="B148" s="137" t="s">
        <v>117</v>
      </c>
      <c r="C148" s="53" t="s">
        <v>49</v>
      </c>
      <c r="D148" s="12" t="s">
        <v>10</v>
      </c>
      <c r="E148" s="12" t="s">
        <v>0</v>
      </c>
      <c r="F148" s="12" t="s">
        <v>116</v>
      </c>
      <c r="G148" s="12" t="s">
        <v>4</v>
      </c>
      <c r="H148" s="41">
        <v>102668.03</v>
      </c>
      <c r="I148" s="41">
        <v>52177.67</v>
      </c>
      <c r="J148" s="14">
        <f>H148-I148</f>
        <v>50490.36</v>
      </c>
      <c r="K148" s="162"/>
    </row>
    <row r="149" spans="1:11" s="114" customFormat="1" ht="79.5" outlineLevel="1" thickBot="1" x14ac:dyDescent="0.25">
      <c r="A149" s="190"/>
      <c r="B149" s="139" t="s">
        <v>155</v>
      </c>
      <c r="C149" s="54" t="s">
        <v>49</v>
      </c>
      <c r="D149" s="13" t="s">
        <v>10</v>
      </c>
      <c r="E149" s="13" t="s">
        <v>0</v>
      </c>
      <c r="F149" s="13" t="s">
        <v>156</v>
      </c>
      <c r="G149" s="13" t="s">
        <v>4</v>
      </c>
      <c r="H149" s="69">
        <v>53557.53</v>
      </c>
      <c r="I149" s="69">
        <v>53557.53</v>
      </c>
      <c r="J149" s="34">
        <f>H149-I149</f>
        <v>0</v>
      </c>
      <c r="K149" s="124"/>
    </row>
    <row r="150" spans="1:11" s="114" customFormat="1" ht="30" customHeight="1" outlineLevel="1" thickBot="1" x14ac:dyDescent="0.25">
      <c r="A150" s="92">
        <v>27</v>
      </c>
      <c r="B150" s="110" t="s">
        <v>120</v>
      </c>
      <c r="C150" s="209" t="s">
        <v>48</v>
      </c>
      <c r="D150" s="79"/>
      <c r="E150" s="79"/>
      <c r="F150" s="79"/>
      <c r="G150" s="79"/>
      <c r="H150" s="159">
        <f>SUM(H151:H152)</f>
        <v>1677.03</v>
      </c>
      <c r="I150" s="159">
        <f>SUM(I151:I152)</f>
        <v>1267.29</v>
      </c>
      <c r="J150" s="159">
        <f>SUM(J151:J152)</f>
        <v>409.7399999999999</v>
      </c>
      <c r="K150" s="83">
        <f>I150*100/H150</f>
        <v>75.567521153467737</v>
      </c>
    </row>
    <row r="151" spans="1:11" s="114" customFormat="1" ht="30" customHeight="1" outlineLevel="1" x14ac:dyDescent="0.2">
      <c r="A151" s="102"/>
      <c r="B151" s="115"/>
      <c r="C151" s="55" t="s">
        <v>49</v>
      </c>
      <c r="D151" s="52" t="s">
        <v>7</v>
      </c>
      <c r="E151" s="52" t="s">
        <v>0</v>
      </c>
      <c r="F151" s="52" t="s">
        <v>121</v>
      </c>
      <c r="G151" s="52" t="s">
        <v>2</v>
      </c>
      <c r="H151" s="57">
        <v>1358.31</v>
      </c>
      <c r="I151" s="57">
        <v>948.57</v>
      </c>
      <c r="J151" s="57">
        <f t="shared" si="5"/>
        <v>409.7399999999999</v>
      </c>
      <c r="K151" s="117"/>
    </row>
    <row r="152" spans="1:11" s="114" customFormat="1" ht="30" customHeight="1" outlineLevel="1" thickBot="1" x14ac:dyDescent="0.25">
      <c r="A152" s="103"/>
      <c r="B152" s="212"/>
      <c r="C152" s="32" t="s">
        <v>49</v>
      </c>
      <c r="D152" s="13" t="s">
        <v>7</v>
      </c>
      <c r="E152" s="13" t="s">
        <v>0</v>
      </c>
      <c r="F152" s="13" t="s">
        <v>121</v>
      </c>
      <c r="G152" s="13" t="s">
        <v>4</v>
      </c>
      <c r="H152" s="34">
        <v>318.72000000000003</v>
      </c>
      <c r="I152" s="69">
        <v>318.72000000000003</v>
      </c>
      <c r="J152" s="34">
        <f t="shared" si="5"/>
        <v>0</v>
      </c>
      <c r="K152" s="124"/>
    </row>
    <row r="153" spans="1:11" s="114" customFormat="1" ht="30" customHeight="1" outlineLevel="1" thickBot="1" x14ac:dyDescent="0.25">
      <c r="A153" s="80"/>
      <c r="B153" s="110" t="s">
        <v>127</v>
      </c>
      <c r="C153" s="126" t="s">
        <v>48</v>
      </c>
      <c r="D153" s="193"/>
      <c r="E153" s="193"/>
      <c r="F153" s="193"/>
      <c r="G153" s="193"/>
      <c r="H153" s="130">
        <f>SUM(H154:H155)</f>
        <v>1220</v>
      </c>
      <c r="I153" s="130">
        <f>SUM(I154:I155)</f>
        <v>0</v>
      </c>
      <c r="J153" s="130">
        <f>SUM(J154:J155)</f>
        <v>1220</v>
      </c>
      <c r="K153" s="131">
        <f>I153*100/H153</f>
        <v>0</v>
      </c>
    </row>
    <row r="154" spans="1:11" s="114" customFormat="1" ht="63" outlineLevel="1" x14ac:dyDescent="0.2">
      <c r="A154" s="81">
        <v>28</v>
      </c>
      <c r="B154" s="205"/>
      <c r="C154" s="55" t="s">
        <v>157</v>
      </c>
      <c r="D154" s="52" t="s">
        <v>13</v>
      </c>
      <c r="E154" s="52" t="s">
        <v>12</v>
      </c>
      <c r="F154" s="52" t="s">
        <v>98</v>
      </c>
      <c r="G154" s="52" t="s">
        <v>2</v>
      </c>
      <c r="H154" s="57">
        <v>470</v>
      </c>
      <c r="I154" s="116">
        <v>0</v>
      </c>
      <c r="J154" s="57">
        <f t="shared" si="5"/>
        <v>470</v>
      </c>
      <c r="K154" s="184"/>
    </row>
    <row r="155" spans="1:11" s="114" customFormat="1" ht="63.75" outlineLevel="1" thickBot="1" x14ac:dyDescent="0.25">
      <c r="A155" s="45"/>
      <c r="B155" s="206"/>
      <c r="C155" s="32" t="s">
        <v>157</v>
      </c>
      <c r="D155" s="13" t="s">
        <v>13</v>
      </c>
      <c r="E155" s="13" t="s">
        <v>12</v>
      </c>
      <c r="F155" s="13" t="s">
        <v>98</v>
      </c>
      <c r="G155" s="13" t="s">
        <v>3</v>
      </c>
      <c r="H155" s="34">
        <v>750</v>
      </c>
      <c r="I155" s="69">
        <v>0</v>
      </c>
      <c r="J155" s="34">
        <f t="shared" si="5"/>
        <v>750</v>
      </c>
      <c r="K155" s="124"/>
    </row>
    <row r="156" spans="1:11" s="114" customFormat="1" ht="27.75" customHeight="1" outlineLevel="1" thickBot="1" x14ac:dyDescent="0.25">
      <c r="A156" s="92">
        <v>29</v>
      </c>
      <c r="B156" s="222" t="s">
        <v>158</v>
      </c>
      <c r="C156" s="140" t="s">
        <v>48</v>
      </c>
      <c r="D156" s="65"/>
      <c r="E156" s="65"/>
      <c r="F156" s="65"/>
      <c r="G156" s="65"/>
      <c r="H156" s="142">
        <f>SUM(H157:H157)</f>
        <v>2060</v>
      </c>
      <c r="I156" s="142">
        <f>SUM(I157:I157)</f>
        <v>2050.0100000000002</v>
      </c>
      <c r="J156" s="142">
        <f>SUM(J157:J157)</f>
        <v>9.9899999999997817</v>
      </c>
      <c r="K156" s="143">
        <f>I156*100/H156</f>
        <v>99.515048543689332</v>
      </c>
    </row>
    <row r="157" spans="1:11" s="114" customFormat="1" ht="48.75" customHeight="1" outlineLevel="1" thickBot="1" x14ac:dyDescent="0.25">
      <c r="A157" s="181"/>
      <c r="B157" s="197"/>
      <c r="C157" s="64" t="s">
        <v>49</v>
      </c>
      <c r="D157" s="65" t="s">
        <v>159</v>
      </c>
      <c r="E157" s="65" t="s">
        <v>0</v>
      </c>
      <c r="F157" s="65" t="s">
        <v>160</v>
      </c>
      <c r="G157" s="65" t="s">
        <v>2</v>
      </c>
      <c r="H157" s="67">
        <v>2060</v>
      </c>
      <c r="I157" s="217">
        <v>2050.0100000000002</v>
      </c>
      <c r="J157" s="34">
        <f t="shared" si="5"/>
        <v>9.9899999999997817</v>
      </c>
      <c r="K157" s="218"/>
    </row>
    <row r="158" spans="1:11" s="114" customFormat="1" ht="27.75" customHeight="1" outlineLevel="1" thickBot="1" x14ac:dyDescent="0.25">
      <c r="A158" s="98">
        <v>30</v>
      </c>
      <c r="B158" s="110" t="s">
        <v>95</v>
      </c>
      <c r="C158" s="140" t="s">
        <v>48</v>
      </c>
      <c r="D158" s="223"/>
      <c r="E158" s="223"/>
      <c r="F158" s="223"/>
      <c r="G158" s="223"/>
      <c r="H158" s="142">
        <f>SUM(H159)</f>
        <v>439.61</v>
      </c>
      <c r="I158" s="142">
        <f>SUM(I159)</f>
        <v>346.78</v>
      </c>
      <c r="J158" s="142">
        <f>SUM(J159)</f>
        <v>92.830000000000041</v>
      </c>
      <c r="K158" s="143">
        <f>I158*100/H158</f>
        <v>78.883555879074635</v>
      </c>
    </row>
    <row r="159" spans="1:11" s="114" customFormat="1" ht="71.25" customHeight="1" outlineLevel="1" thickBot="1" x14ac:dyDescent="0.25">
      <c r="A159" s="101"/>
      <c r="B159" s="174"/>
      <c r="C159" s="64" t="s">
        <v>49</v>
      </c>
      <c r="D159" s="65" t="s">
        <v>94</v>
      </c>
      <c r="E159" s="65" t="s">
        <v>0</v>
      </c>
      <c r="F159" s="65" t="s">
        <v>122</v>
      </c>
      <c r="G159" s="65" t="s">
        <v>2</v>
      </c>
      <c r="H159" s="67">
        <v>439.61</v>
      </c>
      <c r="I159" s="66">
        <v>346.78</v>
      </c>
      <c r="J159" s="67">
        <f>H159-I159</f>
        <v>92.830000000000041</v>
      </c>
      <c r="K159" s="218"/>
    </row>
    <row r="160" spans="1:11" s="114" customFormat="1" ht="16.5" customHeight="1" thickBot="1" x14ac:dyDescent="0.3">
      <c r="A160" s="224" t="s">
        <v>51</v>
      </c>
      <c r="B160" s="225"/>
      <c r="C160" s="226"/>
      <c r="D160" s="227"/>
      <c r="E160" s="227"/>
      <c r="F160" s="227"/>
      <c r="G160" s="227"/>
      <c r="H160" s="228">
        <f>H11+H14+H16+H18+H21+H24+H30+H34+H37+H46+H54+H61+H66+H72+H76+H91+H96+H101+H113+H117+H120+H126+H131+H136+H138+H140+H150+H153+H156+H158</f>
        <v>4610797.0159999998</v>
      </c>
      <c r="I160" s="228">
        <f>I11+I14+I16+I18+I21+I24+I30+I34+I37+I46+I54+I61+I66+I72+I76+I91+I96+I101+I113+I117+I120+I126+I131+I136+I138+I140+I150+I153+I156+I158</f>
        <v>3137310.6259999988</v>
      </c>
      <c r="J160" s="228">
        <f>J11+J14+J16+J18+J21+J24+J30+J34+J37+J46+J54+J61+J66+J72+J76+J91+J96+J101+J113+J117+J120+J126+J131+J136+J138+J140+J150+J153+J156+J158</f>
        <v>1513138.1500000001</v>
      </c>
      <c r="K160" s="143">
        <f>I160*100/H160</f>
        <v>68.042696633861084</v>
      </c>
    </row>
  </sheetData>
  <mergeCells count="112">
    <mergeCell ref="H1:K1"/>
    <mergeCell ref="G2:K2"/>
    <mergeCell ref="F3:K3"/>
    <mergeCell ref="F4:K4"/>
    <mergeCell ref="A7:K7"/>
    <mergeCell ref="K12:K13"/>
    <mergeCell ref="A8:K8"/>
    <mergeCell ref="A11:A13"/>
    <mergeCell ref="B11:B13"/>
    <mergeCell ref="D11:G11"/>
    <mergeCell ref="C12:C13"/>
    <mergeCell ref="A160:B160"/>
    <mergeCell ref="B117:B119"/>
    <mergeCell ref="A136:A137"/>
    <mergeCell ref="B136:B137"/>
    <mergeCell ref="A113:A116"/>
    <mergeCell ref="A117:A119"/>
    <mergeCell ref="B131:B135"/>
    <mergeCell ref="A158:A159"/>
    <mergeCell ref="B158:B159"/>
    <mergeCell ref="A150:A152"/>
    <mergeCell ref="B120:B123"/>
    <mergeCell ref="B150:B152"/>
    <mergeCell ref="B153:B155"/>
    <mergeCell ref="B156:B157"/>
    <mergeCell ref="A156:A157"/>
    <mergeCell ref="A131:A135"/>
    <mergeCell ref="A126:A130"/>
    <mergeCell ref="B144:B146"/>
    <mergeCell ref="B141:B143"/>
    <mergeCell ref="B138:B139"/>
    <mergeCell ref="A138:A139"/>
    <mergeCell ref="A140:A149"/>
    <mergeCell ref="D18:G18"/>
    <mergeCell ref="B18:B20"/>
    <mergeCell ref="D21:G21"/>
    <mergeCell ref="B21:B23"/>
    <mergeCell ref="D16:G16"/>
    <mergeCell ref="D30:G30"/>
    <mergeCell ref="A37:A45"/>
    <mergeCell ref="D37:G37"/>
    <mergeCell ref="A14:A15"/>
    <mergeCell ref="A18:A20"/>
    <mergeCell ref="D14:G14"/>
    <mergeCell ref="B30:B31"/>
    <mergeCell ref="B24:B27"/>
    <mergeCell ref="B14:B15"/>
    <mergeCell ref="B34:B35"/>
    <mergeCell ref="A21:A23"/>
    <mergeCell ref="A30:A33"/>
    <mergeCell ref="A16:A17"/>
    <mergeCell ref="B16:B17"/>
    <mergeCell ref="A24:A29"/>
    <mergeCell ref="A46:A53"/>
    <mergeCell ref="A34:A36"/>
    <mergeCell ref="D46:G46"/>
    <mergeCell ref="D72:G72"/>
    <mergeCell ref="A66:A71"/>
    <mergeCell ref="A61:A65"/>
    <mergeCell ref="A72:A75"/>
    <mergeCell ref="A54:A60"/>
    <mergeCell ref="B37:B43"/>
    <mergeCell ref="B54:B57"/>
    <mergeCell ref="D61:G61"/>
    <mergeCell ref="B66:B71"/>
    <mergeCell ref="B61:B65"/>
    <mergeCell ref="D66:G66"/>
    <mergeCell ref="B46:B52"/>
    <mergeCell ref="B74:B75"/>
    <mergeCell ref="B72:B73"/>
    <mergeCell ref="B76:B81"/>
    <mergeCell ref="B82:B84"/>
    <mergeCell ref="D91:G91"/>
    <mergeCell ref="B91:B95"/>
    <mergeCell ref="D96:G96"/>
    <mergeCell ref="B96:B100"/>
    <mergeCell ref="A76:A90"/>
    <mergeCell ref="A91:A95"/>
    <mergeCell ref="B124:B125"/>
    <mergeCell ref="A120:A125"/>
    <mergeCell ref="A101:A112"/>
    <mergeCell ref="D76:G76"/>
    <mergeCell ref="D117:G117"/>
    <mergeCell ref="D120:G120"/>
    <mergeCell ref="D113:G113"/>
    <mergeCell ref="A96:A100"/>
    <mergeCell ref="K121:K124"/>
    <mergeCell ref="K141:K148"/>
    <mergeCell ref="K132:K135"/>
    <mergeCell ref="K118:K119"/>
    <mergeCell ref="K114:K116"/>
    <mergeCell ref="B107:B109"/>
    <mergeCell ref="D136:G136"/>
    <mergeCell ref="K127:K130"/>
    <mergeCell ref="B113:B116"/>
    <mergeCell ref="B126:B130"/>
    <mergeCell ref="K102:K112"/>
    <mergeCell ref="B101:B106"/>
    <mergeCell ref="D101:G101"/>
    <mergeCell ref="D131:G131"/>
    <mergeCell ref="D126:G126"/>
    <mergeCell ref="K19:K20"/>
    <mergeCell ref="K22:K23"/>
    <mergeCell ref="K73:K75"/>
    <mergeCell ref="K35:K36"/>
    <mergeCell ref="K47:K53"/>
    <mergeCell ref="K55:K57"/>
    <mergeCell ref="K62:K65"/>
    <mergeCell ref="K67:K71"/>
    <mergeCell ref="D54:G54"/>
    <mergeCell ref="D34:G34"/>
    <mergeCell ref="K38:K45"/>
  </mergeCells>
  <pageMargins left="1.1811023622047245" right="0.59055118110236227" top="0.59055118110236227" bottom="0.59055118110236227" header="0" footer="0"/>
  <pageSetup paperSize="9" scale="4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budg_5</dc:creator>
  <dc:description>POI HSSF rep:2.40.0.76</dc:description>
  <cp:lastModifiedBy>Андрейко Л.А.</cp:lastModifiedBy>
  <cp:lastPrinted>2026-10-19T07:05:57Z</cp:lastPrinted>
  <dcterms:created xsi:type="dcterms:W3CDTF">2016-11-23T09:27:58Z</dcterms:created>
  <dcterms:modified xsi:type="dcterms:W3CDTF">2026-10-19T07:06:02Z</dcterms:modified>
</cp:coreProperties>
</file>