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исходящая\ИСХОДЯЩАЯ_2026\БЮДЖЕТНЫЙ ОТДЕЛ\ОТЧЕТЫ\Об исполнении бюджета\за 1 полугодие 2026\Новая папка\"/>
    </mc:Choice>
  </mc:AlternateContent>
  <bookViews>
    <workbookView xWindow="0" yWindow="0" windowWidth="28800" windowHeight="12330"/>
  </bookViews>
  <sheets>
    <sheet name="Бюджет" sheetId="1" r:id="rId1"/>
  </sheets>
  <definedNames>
    <definedName name="LAST_CELL" localSheetId="0">Бюджет!#REF!</definedName>
    <definedName name="_xlnm.Print_Titles" localSheetId="0">Бюджет!$11:$11</definedName>
  </definedNames>
  <calcPr calcId="162913"/>
</workbook>
</file>

<file path=xl/calcChain.xml><?xml version="1.0" encoding="utf-8"?>
<calcChain xmlns="http://schemas.openxmlformats.org/spreadsheetml/2006/main">
  <c r="J140" i="1" l="1"/>
  <c r="J87" i="1"/>
  <c r="J86" i="1"/>
  <c r="J85" i="1"/>
  <c r="I38" i="1"/>
  <c r="J44" i="1"/>
  <c r="H38" i="1"/>
  <c r="J39" i="1"/>
  <c r="J40" i="1"/>
  <c r="J41" i="1"/>
  <c r="J42" i="1"/>
  <c r="J43" i="1"/>
  <c r="J45" i="1"/>
  <c r="I31" i="1"/>
  <c r="H31" i="1"/>
  <c r="J32" i="1"/>
  <c r="H26" i="1"/>
  <c r="I26" i="1"/>
  <c r="J29" i="1"/>
  <c r="J38" i="1" l="1"/>
  <c r="K38" i="1"/>
  <c r="I138" i="1"/>
  <c r="I136" i="1"/>
  <c r="H136" i="1"/>
  <c r="I101" i="1"/>
  <c r="I76" i="1"/>
  <c r="I54" i="1"/>
  <c r="H54" i="1"/>
  <c r="J137" i="1"/>
  <c r="J154" i="1"/>
  <c r="I154" i="1"/>
  <c r="H154" i="1"/>
  <c r="I151" i="1"/>
  <c r="H151" i="1"/>
  <c r="J153" i="1"/>
  <c r="J152" i="1"/>
  <c r="I148" i="1"/>
  <c r="H148" i="1"/>
  <c r="J149" i="1"/>
  <c r="H138" i="1"/>
  <c r="J146" i="1"/>
  <c r="J147" i="1"/>
  <c r="I118" i="1"/>
  <c r="H118" i="1"/>
  <c r="J123" i="1"/>
  <c r="J120" i="1"/>
  <c r="J106" i="1"/>
  <c r="J107" i="1"/>
  <c r="J108" i="1"/>
  <c r="J109" i="1"/>
  <c r="J110" i="1"/>
  <c r="J104" i="1"/>
  <c r="J105" i="1"/>
  <c r="J151" i="1" l="1"/>
  <c r="K151" i="1"/>
  <c r="K154" i="1"/>
  <c r="J157" i="1"/>
  <c r="J156" i="1" s="1"/>
  <c r="I156" i="1"/>
  <c r="H156" i="1"/>
  <c r="J150" i="1"/>
  <c r="J148" i="1" s="1"/>
  <c r="K148" i="1"/>
  <c r="J145" i="1"/>
  <c r="J144" i="1"/>
  <c r="J142" i="1"/>
  <c r="J141" i="1"/>
  <c r="J139" i="1"/>
  <c r="J135" i="1"/>
  <c r="J134" i="1" s="1"/>
  <c r="I134" i="1"/>
  <c r="H134" i="1"/>
  <c r="J133" i="1"/>
  <c r="J132" i="1"/>
  <c r="J131" i="1"/>
  <c r="J130" i="1"/>
  <c r="I129" i="1"/>
  <c r="H129" i="1"/>
  <c r="J128" i="1"/>
  <c r="J127" i="1"/>
  <c r="J126" i="1"/>
  <c r="J125" i="1"/>
  <c r="I124" i="1"/>
  <c r="H124" i="1"/>
  <c r="J122" i="1"/>
  <c r="J121" i="1"/>
  <c r="J119" i="1"/>
  <c r="K118" i="1"/>
  <c r="J117" i="1"/>
  <c r="J116" i="1"/>
  <c r="J115" i="1"/>
  <c r="I114" i="1"/>
  <c r="H114" i="1"/>
  <c r="J113" i="1"/>
  <c r="J112" i="1"/>
  <c r="I111" i="1"/>
  <c r="H111" i="1"/>
  <c r="J103" i="1"/>
  <c r="J102" i="1"/>
  <c r="H101" i="1"/>
  <c r="J100" i="1"/>
  <c r="J99" i="1"/>
  <c r="J98" i="1"/>
  <c r="J97" i="1"/>
  <c r="I96" i="1"/>
  <c r="H96" i="1"/>
  <c r="J95" i="1"/>
  <c r="J94" i="1"/>
  <c r="J93" i="1"/>
  <c r="J92" i="1"/>
  <c r="I91" i="1"/>
  <c r="H91" i="1"/>
  <c r="J90" i="1"/>
  <c r="J89" i="1"/>
  <c r="J88" i="1"/>
  <c r="J84" i="1"/>
  <c r="J83" i="1"/>
  <c r="J82" i="1"/>
  <c r="J81" i="1"/>
  <c r="J80" i="1"/>
  <c r="J79" i="1"/>
  <c r="J78" i="1"/>
  <c r="J77" i="1"/>
  <c r="H76" i="1"/>
  <c r="J75" i="1"/>
  <c r="J74" i="1"/>
  <c r="J73" i="1"/>
  <c r="I72" i="1"/>
  <c r="H72" i="1"/>
  <c r="J71" i="1"/>
  <c r="J70" i="1"/>
  <c r="J69" i="1"/>
  <c r="J68" i="1"/>
  <c r="J67" i="1"/>
  <c r="I66" i="1"/>
  <c r="H66" i="1"/>
  <c r="J65" i="1"/>
  <c r="J64" i="1"/>
  <c r="J63" i="1"/>
  <c r="J62" i="1"/>
  <c r="I61" i="1"/>
  <c r="H61" i="1"/>
  <c r="J60" i="1"/>
  <c r="J59" i="1"/>
  <c r="J58" i="1"/>
  <c r="J57" i="1"/>
  <c r="J56" i="1"/>
  <c r="J55" i="1"/>
  <c r="J53" i="1"/>
  <c r="J52" i="1"/>
  <c r="J51" i="1"/>
  <c r="J50" i="1"/>
  <c r="J49" i="1"/>
  <c r="J48" i="1"/>
  <c r="J47" i="1"/>
  <c r="I46" i="1"/>
  <c r="H46" i="1"/>
  <c r="J37" i="1"/>
  <c r="J36" i="1"/>
  <c r="I35" i="1"/>
  <c r="H35" i="1"/>
  <c r="J34" i="1"/>
  <c r="J33" i="1"/>
  <c r="J30" i="1"/>
  <c r="J28" i="1"/>
  <c r="J27" i="1"/>
  <c r="J25" i="1"/>
  <c r="J24" i="1"/>
  <c r="I23" i="1"/>
  <c r="H23" i="1"/>
  <c r="J22" i="1"/>
  <c r="J21" i="1"/>
  <c r="I20" i="1"/>
  <c r="H20" i="1"/>
  <c r="J19" i="1"/>
  <c r="J18" i="1"/>
  <c r="I17" i="1"/>
  <c r="H17" i="1"/>
  <c r="J16" i="1"/>
  <c r="I15" i="1"/>
  <c r="H15" i="1"/>
  <c r="J14" i="1"/>
  <c r="J13" i="1"/>
  <c r="I12" i="1"/>
  <c r="H12" i="1"/>
  <c r="J31" i="1" l="1"/>
  <c r="J26" i="1"/>
  <c r="H158" i="1"/>
  <c r="I158" i="1"/>
  <c r="J138" i="1"/>
  <c r="J136" i="1" s="1"/>
  <c r="K136" i="1"/>
  <c r="K129" i="1"/>
  <c r="K15" i="1"/>
  <c r="K31" i="1"/>
  <c r="K54" i="1"/>
  <c r="J118" i="1"/>
  <c r="K66" i="1"/>
  <c r="K76" i="1"/>
  <c r="K12" i="1"/>
  <c r="K23" i="1"/>
  <c r="K156" i="1"/>
  <c r="J46" i="1"/>
  <c r="J91" i="1"/>
  <c r="K114" i="1"/>
  <c r="J12" i="1"/>
  <c r="J129" i="1"/>
  <c r="J15" i="1"/>
  <c r="J20" i="1"/>
  <c r="K72" i="1"/>
  <c r="K96" i="1"/>
  <c r="K138" i="1"/>
  <c r="J96" i="1"/>
  <c r="K134" i="1"/>
  <c r="K17" i="1"/>
  <c r="K26" i="1"/>
  <c r="K46" i="1"/>
  <c r="K91" i="1"/>
  <c r="K20" i="1"/>
  <c r="K35" i="1"/>
  <c r="K61" i="1"/>
  <c r="J66" i="1"/>
  <c r="J76" i="1"/>
  <c r="K111" i="1"/>
  <c r="J114" i="1"/>
  <c r="K124" i="1"/>
  <c r="J17" i="1"/>
  <c r="J35" i="1"/>
  <c r="J54" i="1"/>
  <c r="J124" i="1"/>
  <c r="J23" i="1"/>
  <c r="J61" i="1"/>
  <c r="J72" i="1"/>
  <c r="J111" i="1"/>
  <c r="J101" i="1"/>
  <c r="K101" i="1"/>
  <c r="J158" i="1" l="1"/>
  <c r="K158" i="1"/>
</calcChain>
</file>

<file path=xl/sharedStrings.xml><?xml version="1.0" encoding="utf-8"?>
<sst xmlns="http://schemas.openxmlformats.org/spreadsheetml/2006/main" count="685" uniqueCount="178">
  <si>
    <t>917</t>
  </si>
  <si>
    <t>1003</t>
  </si>
  <si>
    <t>200</t>
  </si>
  <si>
    <t>300</t>
  </si>
  <si>
    <t>600</t>
  </si>
  <si>
    <t>7950200000</t>
  </si>
  <si>
    <t>7950400000</t>
  </si>
  <si>
    <t>0412</t>
  </si>
  <si>
    <t>800</t>
  </si>
  <si>
    <t>904</t>
  </si>
  <si>
    <t>0707</t>
  </si>
  <si>
    <t>100</t>
  </si>
  <si>
    <t>902</t>
  </si>
  <si>
    <t>0405</t>
  </si>
  <si>
    <t>913</t>
  </si>
  <si>
    <t>0409</t>
  </si>
  <si>
    <t>7951000000</t>
  </si>
  <si>
    <t>7951100000</t>
  </si>
  <si>
    <t>7952000000</t>
  </si>
  <si>
    <t>907</t>
  </si>
  <si>
    <t>0701</t>
  </si>
  <si>
    <t>400</t>
  </si>
  <si>
    <t>0702</t>
  </si>
  <si>
    <t>7952100000</t>
  </si>
  <si>
    <t>0703</t>
  </si>
  <si>
    <t>79521S2080</t>
  </si>
  <si>
    <t>7952200000</t>
  </si>
  <si>
    <t>7952300000</t>
  </si>
  <si>
    <t>0709</t>
  </si>
  <si>
    <t>7952400000</t>
  </si>
  <si>
    <t>7952500000</t>
  </si>
  <si>
    <t>7953000000</t>
  </si>
  <si>
    <t>0801</t>
  </si>
  <si>
    <t>7954000000</t>
  </si>
  <si>
    <t>1101</t>
  </si>
  <si>
    <t>7955000000</t>
  </si>
  <si>
    <t>7955100000</t>
  </si>
  <si>
    <t>7955200000</t>
  </si>
  <si>
    <t>0314</t>
  </si>
  <si>
    <t>7955300000</t>
  </si>
  <si>
    <t>п/н</t>
  </si>
  <si>
    <t>Наименование программы</t>
  </si>
  <si>
    <t>Исполнители</t>
  </si>
  <si>
    <t>Код раздела, подраздела</t>
  </si>
  <si>
    <t>Код главного распорядителя</t>
  </si>
  <si>
    <t>Код целевой статьи</t>
  </si>
  <si>
    <t>Код вида расхода</t>
  </si>
  <si>
    <t>Сумма</t>
  </si>
  <si>
    <t>Всего, в том числе:</t>
  </si>
  <si>
    <t>Администрация УКМО</t>
  </si>
  <si>
    <t>УО УКМО</t>
  </si>
  <si>
    <t>Всего:</t>
  </si>
  <si>
    <t>7955400000</t>
  </si>
  <si>
    <t>Подпрограмма "Молодежь Усть-Кутского района"</t>
  </si>
  <si>
    <t>7956100000</t>
  </si>
  <si>
    <t>7956200000</t>
  </si>
  <si>
    <t>7956300000</t>
  </si>
  <si>
    <t>Неисполненные назначения</t>
  </si>
  <si>
    <t>1004</t>
  </si>
  <si>
    <t>7950500000</t>
  </si>
  <si>
    <t>Муниципальная программа "Поддержка и развитие муниципальных общеобразовательных организаций Усть-Кутского муниципального образования"</t>
  </si>
  <si>
    <t>Приложение №2</t>
  </si>
  <si>
    <t>к постановлению Администрации</t>
  </si>
  <si>
    <t xml:space="preserve"> Усть-Кутского муниципального образования</t>
  </si>
  <si>
    <t>% исполнения плана</t>
  </si>
  <si>
    <t>тыс. руб.</t>
  </si>
  <si>
    <t>Муниципальная программа "Поддержка социально ориентированных некоммерческих организаций и гражданских инициатив в Усть-Кутском муниципальном образовании"</t>
  </si>
  <si>
    <t xml:space="preserve">Муниципальная программа "Комплексная профилактика правонарушений на территории Усть-Кутского муниципального образования" </t>
  </si>
  <si>
    <t>Муниципальная программа "Старшему поколению-активное долголетие на территории Усть-Кутского муниципального образования"</t>
  </si>
  <si>
    <t>7950300000</t>
  </si>
  <si>
    <t xml:space="preserve">Муниципальная программа "Вектор детства, семьи, материнства на территории Усть-Кутского муниципального образования" </t>
  </si>
  <si>
    <t>Муниципальная программа "Профилактика социально значимых заболеваний в Усть-Кутском муниципальном образовании"</t>
  </si>
  <si>
    <t>Подпрограмма "Привлечение врачебных кадров в медицинские организации, расположенные на территории Усть-Кутского муниципального образования"</t>
  </si>
  <si>
    <t>Муниципальная программа "Организация летнего отдыха, оздоровления и занятости детей и подростков Усть-Кутского муниципального образования"</t>
  </si>
  <si>
    <t>Мероприятия для организации отдыха детей в каникулярное время на оплату стоимости набора продуктов питания в лагерях с дневным пребыванием детей, организованных органами местного самоуправления Усть-Кутского муниципального образования</t>
  </si>
  <si>
    <t xml:space="preserve">Муниципальная программа "Поддержка и развитие муниципальных дошкольных образовательных организаций Усть-Кутского муниципального образования" </t>
  </si>
  <si>
    <t xml:space="preserve">Муниципальная программа "Совершенствование организации питания в муниципальных образовательных организациях, расположенных на территории Усть-Кутского муниципального образования" </t>
  </si>
  <si>
    <t>79522S2976</t>
  </si>
  <si>
    <t xml:space="preserve">Муниципальная программа "Обеспечение пожарной безопасности на объектах образовательных организаций Усть-Кутского муниципального образования" </t>
  </si>
  <si>
    <t xml:space="preserve">Муниципальная программа "Обеспечение педагогическими кадрами муниципальных образовательных организаций Усть-Кутского муниципального образования" </t>
  </si>
  <si>
    <t>Муниципальная программа "Развитие дополнительного образования Усть-Кутского муниципального образования"</t>
  </si>
  <si>
    <t xml:space="preserve">Муниципальная программа "Развитие культуры Усть-Кутского муниципального образования" </t>
  </si>
  <si>
    <t xml:space="preserve">Подпрограмма "Библиотечное дело" </t>
  </si>
  <si>
    <t>Муниципальная программа "Развитие физической культуры и спорта в Усть-Кутском муниципальном образовании"</t>
  </si>
  <si>
    <t xml:space="preserve">Муниципальная программа "Доступная среда для инвалидов и других маломобильных групп населения" </t>
  </si>
  <si>
    <t>Муниципальная программа "Повышение безопасности дорожного движения в Усть-Кутском муниципальном образовании "</t>
  </si>
  <si>
    <t xml:space="preserve">Муниципальная программа "Энергосбережение и повышение энергетической эффективности Усть-Кутского муниципального образования" </t>
  </si>
  <si>
    <t xml:space="preserve">Муниципальная программа "Построение, развитие и внедрение аппаратно-программного комплекса "Безопасный город" </t>
  </si>
  <si>
    <t xml:space="preserve">Муниципальная программа "Молодежная политика Усть-Кутского района" </t>
  </si>
  <si>
    <t>7952600000</t>
  </si>
  <si>
    <t>Мероприятия по организации бесплатного горячего питания обучающихся, получающих начальное общее образование в муниципальных образовательных организациях в Иркутской области</t>
  </si>
  <si>
    <t>79522L3041</t>
  </si>
  <si>
    <t>7952501000</t>
  </si>
  <si>
    <t>Мероприятия по обеспечению функционирования модели персонифицированного финансирования дополнительного образования детей</t>
  </si>
  <si>
    <t>0909</t>
  </si>
  <si>
    <t>Муниципальная программа "Формирование системы мотивации граждан к ведению здорового образа жизни, включая здоровое питание и отказ от вредных привычек в Усть-Кутском муниципальном образовании"</t>
  </si>
  <si>
    <t>7953100000</t>
  </si>
  <si>
    <t>0310</t>
  </si>
  <si>
    <t>7958000000</t>
  </si>
  <si>
    <t>79531L519A</t>
  </si>
  <si>
    <t>1006</t>
  </si>
  <si>
    <t>Муниципальная программа "Безопасность населения и территории Усть-Кутского муниципального образования"</t>
  </si>
  <si>
    <t>7950600000</t>
  </si>
  <si>
    <t>Управление культуры и спорта Администрации УКМО</t>
  </si>
  <si>
    <t xml:space="preserve">Администрация УКМО </t>
  </si>
  <si>
    <t xml:space="preserve">Муниципальная программа ""Содействие развитию субъектов малого и среднего предпринимательства, физических лиц, не являющихся индивидуальными предпринимателями и применяющих специальный налоговый режим " Налог на профессиональный доход" осуществляющих деятельность на территории Усть-Кутского муниципального образования"" </t>
  </si>
  <si>
    <t>Муниципальная программа "Район моей мечты"</t>
  </si>
  <si>
    <t>79507S2381</t>
  </si>
  <si>
    <t>79507S2382</t>
  </si>
  <si>
    <t>МКУ ДЕЗ УКМО</t>
  </si>
  <si>
    <t>795Ю650501</t>
  </si>
  <si>
    <t>795Ю651791</t>
  </si>
  <si>
    <t>795Ю653031</t>
  </si>
  <si>
    <t>Мероприятия по модернизации библиотек в части комплектования книжных фондов библиотек муниципальных образований</t>
  </si>
  <si>
    <t>795519Д000</t>
  </si>
  <si>
    <t>Мероприятия на осуществление дорожной деятельности в отношении автомобильных дорог</t>
  </si>
  <si>
    <t>7956400000</t>
  </si>
  <si>
    <t>Подпрограмма "Развитие инфраструктуры и кадрового резерва в сфере молодежной политики"</t>
  </si>
  <si>
    <t>Подпрограмма "Профилактика деструктивных явлений в молодежной среде"</t>
  </si>
  <si>
    <t>Подпрограмма "Военно-патриотическое и гражданско-патриотическое воспитание молодежи Усть-Кутского района"</t>
  </si>
  <si>
    <t>Муниципальная программа "Развитие туризма на территории Усть-Кутского муниципального образования"</t>
  </si>
  <si>
    <t>7957000000</t>
  </si>
  <si>
    <t>795ДА22100</t>
  </si>
  <si>
    <t xml:space="preserve">Отчёт об исполнении муниципальных программ Усть-Кутского муниципального образования                                         </t>
  </si>
  <si>
    <t>0705</t>
  </si>
  <si>
    <t>Муниципальная программа "Профилактика  терроризма и экстремизма на территории Усть-Кутского муниципального образования"</t>
  </si>
  <si>
    <t xml:space="preserve"> </t>
  </si>
  <si>
    <t>Муниципальная программа "Развитие сельского хозяйства и поддержка развития рынков сельскохозяйственной продукции, сырья и продовольствия в Усть-Кутском муниципальном образовании"</t>
  </si>
  <si>
    <t>0605</t>
  </si>
  <si>
    <t>Мероприятия на реализацию инициативных проектов ("Спортивная площадка по ул. Советская (между домами № 147-149))</t>
  </si>
  <si>
    <t>Мероприятия на реализацию инициативных проектов ("Обустройство спортивной площадки п. Закута")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</si>
  <si>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</t>
  </si>
  <si>
    <t>7952073010</t>
  </si>
  <si>
    <t>Осуществление органами местного самоуправления отдельных областных государственных полномочий по обеспечению бесплатным питанием отдельных категорий обучающихся</t>
  </si>
  <si>
    <t>7952273050</t>
  </si>
  <si>
    <t>Мероприятия по обеспечению бесплатным двухразовым питанием обучающихся с ограниченными возможностями здоровья в муниципальных общеобразовательных организациях в Иркутской области, в том числе обучение которых организовано на дому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</si>
  <si>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</si>
  <si>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7952673020</t>
  </si>
  <si>
    <t>Ежемесячное денежное вознаграждение за классное руководство педагогическим работникам муниципальных образовательных организаций в Иркутской области,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</si>
  <si>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Иркутской области</t>
  </si>
  <si>
    <t>Мероприятие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в Иркутской области</t>
  </si>
  <si>
    <t>Муниципальная программа "Организация деятельности муниципального казенного учреждения "Ресурсный центр Управления образованием" Усть-Кутского муниципального образования"</t>
  </si>
  <si>
    <t>7952700000</t>
  </si>
  <si>
    <t>Муниципальная программа "Организация деятельности муниципального казенного учреждения "Многофункциональный центр управления культуры и спорта" Усть-Кутского муниципального образования"</t>
  </si>
  <si>
    <t>7952900000</t>
  </si>
  <si>
    <t>0804</t>
  </si>
  <si>
    <t>7953300000</t>
  </si>
  <si>
    <t>7953200000</t>
  </si>
  <si>
    <t>Подпрограмма "Дополнительное образование"</t>
  </si>
  <si>
    <t>910</t>
  </si>
  <si>
    <t>500</t>
  </si>
  <si>
    <t>КУМИ</t>
  </si>
  <si>
    <t>Муниципальная программа "Переселение граждан, проживающих на территории Усть-Кутского муниципального образования, из аварийного жилищного фонда, признанного таковым после 1 января 2017 года"</t>
  </si>
  <si>
    <t>0501</t>
  </si>
  <si>
    <t>7955500000</t>
  </si>
  <si>
    <t>Мероприятия на создание и развитие молодежного центра в рамках реализации программы комплексного развития молодежной политики в Иркутской области «Регион для молодых»</t>
  </si>
  <si>
    <t>795Ю151160</t>
  </si>
  <si>
    <t>Комитет по сельскому хозяйству, природным ресурсам и экологии Администрации УКМО</t>
  </si>
  <si>
    <t>Муниципальная программа "Система выявления, поддержки и развития способностей и талантов у детей и молодежи Усть-Кутского муниципального образования"</t>
  </si>
  <si>
    <t>0113</t>
  </si>
  <si>
    <t>7959000000</t>
  </si>
  <si>
    <t xml:space="preserve"> за 1 полугодие 2026 года.</t>
  </si>
  <si>
    <t>Исполнено на 01.07.2026 год</t>
  </si>
  <si>
    <t>7950101000</t>
  </si>
  <si>
    <t>Комитет по сельскому хозяйству, природным ресурсам и экологии</t>
  </si>
  <si>
    <t>Администрация УКМО (Смета)</t>
  </si>
  <si>
    <t>7950700000</t>
  </si>
  <si>
    <t>Мероприятия на оплату труда вспомогательного персонала муниципальных дошкольных образовательных и муниципальных общеобразовательных организаций в Иркутской области, не участвующего в реализации основных общеобразовательных программ</t>
  </si>
  <si>
    <t>79520S2855</t>
  </si>
  <si>
    <t>Мероприятия на оснащение средствами обучения и воспитания предметных кабинетов муниципальных общеобразовательных организаций в Иркутской области, в которых реализуются общеобразовательные программы по учебному предмету «Труд (Технология)»</t>
  </si>
  <si>
    <t>795Ю4S4416</t>
  </si>
  <si>
    <t>Мероприятия по приобретению учебников и учебных пособий, а также учебно-методических материалов, необходимых для реализации образовательных программ начального общего, основного общего, среднего общего образования муниципальными общеобразовательными организациями Иркутской области</t>
  </si>
  <si>
    <t>79526S2928</t>
  </si>
  <si>
    <t>79526S2855</t>
  </si>
  <si>
    <t>Комитет по бюджету, смета</t>
  </si>
  <si>
    <t>Управление образованием УКМО, ПРОЧИЕ</t>
  </si>
  <si>
    <t>МКУ РЦ УО УКМО</t>
  </si>
  <si>
    <t>от 16.07.2026 г.  №  502-п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</si>
</sst>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12" x14ac:knownFonts="1">
    <font>
      <sz val="10"/>
      <name val="Arial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7"/>
      <name val="Times New Roman"/>
      <family val="1"/>
      <charset val="204"/>
    </font>
    <font>
      <b/>
      <sz val="17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</cellStyleXfs>
  <cellXfs count="252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/>
    <xf numFmtId="0" fontId="0" fillId="2" borderId="0" xfId="0" applyFill="1"/>
    <xf numFmtId="0" fontId="0" fillId="4" borderId="0" xfId="0" applyFill="1"/>
    <xf numFmtId="0" fontId="4" fillId="2" borderId="0" xfId="0" applyFont="1" applyFill="1"/>
    <xf numFmtId="0" fontId="5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165" fontId="0" fillId="2" borderId="0" xfId="0" applyNumberFormat="1" applyFill="1"/>
    <xf numFmtId="0" fontId="8" fillId="2" borderId="0" xfId="0" applyFont="1" applyFill="1"/>
    <xf numFmtId="0" fontId="9" fillId="2" borderId="0" xfId="0" applyFont="1" applyFill="1"/>
    <xf numFmtId="0" fontId="8" fillId="0" borderId="0" xfId="0" applyFont="1"/>
    <xf numFmtId="0" fontId="8" fillId="2" borderId="0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right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1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/>
    </xf>
    <xf numFmtId="0" fontId="10" fillId="0" borderId="0" xfId="0" applyFont="1"/>
    <xf numFmtId="0" fontId="2" fillId="2" borderId="17" xfId="1" applyFont="1" applyFill="1" applyBorder="1" applyAlignment="1">
      <alignment horizontal="center" vertical="center" wrapText="1"/>
    </xf>
    <xf numFmtId="49" fontId="2" fillId="2" borderId="17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2" fontId="2" fillId="2" borderId="28" xfId="0" applyNumberFormat="1" applyFont="1" applyFill="1" applyBorder="1" applyAlignment="1">
      <alignment horizontal="center" wrapText="1"/>
    </xf>
    <xf numFmtId="0" fontId="2" fillId="3" borderId="27" xfId="1" applyFont="1" applyFill="1" applyBorder="1" applyAlignment="1">
      <alignment horizontal="center" vertical="center" wrapText="1"/>
    </xf>
    <xf numFmtId="165" fontId="2" fillId="3" borderId="17" xfId="0" applyNumberFormat="1" applyFont="1" applyFill="1" applyBorder="1" applyAlignment="1" applyProtection="1">
      <alignment horizontal="right" vertical="center" wrapText="1"/>
    </xf>
    <xf numFmtId="165" fontId="2" fillId="3" borderId="17" xfId="0" applyNumberFormat="1" applyFont="1" applyFill="1" applyBorder="1" applyAlignment="1">
      <alignment horizontal="right" vertical="center"/>
    </xf>
    <xf numFmtId="2" fontId="2" fillId="3" borderId="28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165" fontId="3" fillId="0" borderId="2" xfId="0" applyNumberFormat="1" applyFont="1" applyFill="1" applyBorder="1" applyAlignment="1">
      <alignment horizontal="right" vertical="center"/>
    </xf>
    <xf numFmtId="49" fontId="3" fillId="0" borderId="3" xfId="0" applyNumberFormat="1" applyFont="1" applyBorder="1" applyAlignment="1" applyProtection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</xf>
    <xf numFmtId="165" fontId="3" fillId="0" borderId="3" xfId="0" applyNumberFormat="1" applyFont="1" applyFill="1" applyBorder="1" applyAlignment="1">
      <alignment horizontal="right"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165" fontId="3" fillId="0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65" fontId="3" fillId="2" borderId="1" xfId="0" applyNumberFormat="1" applyFont="1" applyFill="1" applyBorder="1" applyAlignment="1" applyProtection="1">
      <alignment horizontal="right" vertical="center" wrapText="1"/>
    </xf>
    <xf numFmtId="165" fontId="3" fillId="2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165" fontId="3" fillId="0" borderId="3" xfId="0" applyNumberFormat="1" applyFont="1" applyFill="1" applyBorder="1" applyAlignment="1" applyProtection="1">
      <alignment horizontal="right" vertical="center" wrapText="1"/>
    </xf>
    <xf numFmtId="165" fontId="3" fillId="0" borderId="2" xfId="0" applyNumberFormat="1" applyFont="1" applyFill="1" applyBorder="1" applyAlignment="1" applyProtection="1">
      <alignment horizontal="right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165" fontId="3" fillId="2" borderId="3" xfId="0" applyNumberFormat="1" applyFont="1" applyFill="1" applyBorder="1" applyAlignment="1" applyProtection="1">
      <alignment horizontal="right" vertical="center" wrapText="1"/>
    </xf>
    <xf numFmtId="165" fontId="3" fillId="2" borderId="3" xfId="0" applyNumberFormat="1" applyFont="1" applyFill="1" applyBorder="1" applyAlignment="1">
      <alignment horizontal="right" vertical="center"/>
    </xf>
    <xf numFmtId="4" fontId="3" fillId="0" borderId="10" xfId="0" applyNumberFormat="1" applyFont="1" applyBorder="1" applyAlignment="1" applyProtection="1">
      <alignment horizontal="right" vertical="center" wrapText="1"/>
    </xf>
    <xf numFmtId="2" fontId="3" fillId="2" borderId="21" xfId="0" applyNumberFormat="1" applyFont="1" applyFill="1" applyBorder="1" applyAlignment="1">
      <alignment horizontal="center" vertical="center"/>
    </xf>
    <xf numFmtId="165" fontId="3" fillId="0" borderId="10" xfId="0" applyNumberFormat="1" applyFont="1" applyFill="1" applyBorder="1" applyAlignment="1" applyProtection="1">
      <alignment horizontal="right" vertical="center" wrapText="1"/>
    </xf>
    <xf numFmtId="49" fontId="3" fillId="3" borderId="17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165" fontId="3" fillId="0" borderId="8" xfId="0" applyNumberFormat="1" applyFont="1" applyFill="1" applyBorder="1" applyAlignment="1">
      <alignment horizontal="right" vertical="center"/>
    </xf>
    <xf numFmtId="2" fontId="2" fillId="2" borderId="21" xfId="0" applyNumberFormat="1" applyFont="1" applyFill="1" applyBorder="1" applyAlignment="1">
      <alignment horizontal="center" vertical="center"/>
    </xf>
    <xf numFmtId="2" fontId="3" fillId="2" borderId="22" xfId="0" applyNumberFormat="1" applyFont="1" applyFill="1" applyBorder="1" applyAlignment="1">
      <alignment horizontal="center" vertical="center"/>
    </xf>
    <xf numFmtId="4" fontId="3" fillId="0" borderId="8" xfId="0" applyNumberFormat="1" applyFont="1" applyBorder="1" applyAlignment="1" applyProtection="1">
      <alignment horizontal="right" vertical="center" wrapText="1"/>
    </xf>
    <xf numFmtId="0" fontId="2" fillId="2" borderId="32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3" fillId="2" borderId="19" xfId="0" applyNumberFormat="1" applyFont="1" applyFill="1" applyBorder="1" applyAlignment="1">
      <alignment horizontal="center" vertical="center"/>
    </xf>
    <xf numFmtId="2" fontId="3" fillId="2" borderId="2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 applyProtection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/>
    </xf>
    <xf numFmtId="2" fontId="2" fillId="0" borderId="23" xfId="0" applyNumberFormat="1" applyFont="1" applyFill="1" applyBorder="1" applyAlignment="1">
      <alignment horizontal="center" vertical="center"/>
    </xf>
    <xf numFmtId="49" fontId="3" fillId="2" borderId="39" xfId="0" applyNumberFormat="1" applyFont="1" applyFill="1" applyBorder="1" applyAlignment="1" applyProtection="1">
      <alignment horizontal="center" vertical="center" wrapText="1"/>
    </xf>
    <xf numFmtId="165" fontId="3" fillId="2" borderId="39" xfId="0" applyNumberFormat="1" applyFont="1" applyFill="1" applyBorder="1" applyAlignment="1" applyProtection="1">
      <alignment horizontal="right" vertical="center" wrapText="1"/>
    </xf>
    <xf numFmtId="2" fontId="3" fillId="2" borderId="40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0" fontId="3" fillId="2" borderId="41" xfId="0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 applyProtection="1">
      <alignment horizontal="center" vertical="center" wrapText="1"/>
    </xf>
    <xf numFmtId="165" fontId="3" fillId="2" borderId="10" xfId="0" applyNumberFormat="1" applyFont="1" applyFill="1" applyBorder="1" applyAlignment="1" applyProtection="1">
      <alignment horizontal="right" vertical="center" wrapText="1"/>
    </xf>
    <xf numFmtId="165" fontId="3" fillId="2" borderId="10" xfId="0" applyNumberFormat="1" applyFont="1" applyFill="1" applyBorder="1" applyAlignment="1">
      <alignment horizontal="right" vertical="center"/>
    </xf>
    <xf numFmtId="0" fontId="2" fillId="3" borderId="32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 applyProtection="1">
      <alignment horizontal="right" vertical="center" wrapText="1"/>
    </xf>
    <xf numFmtId="0" fontId="2" fillId="3" borderId="45" xfId="1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 wrapText="1"/>
    </xf>
    <xf numFmtId="0" fontId="3" fillId="0" borderId="41" xfId="1" applyFont="1" applyFill="1" applyBorder="1" applyAlignment="1">
      <alignment horizontal="center" vertical="center" wrapText="1"/>
    </xf>
    <xf numFmtId="0" fontId="2" fillId="3" borderId="41" xfId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 applyProtection="1">
      <alignment horizontal="center" vertical="center" wrapText="1"/>
    </xf>
    <xf numFmtId="165" fontId="2" fillId="3" borderId="10" xfId="0" applyNumberFormat="1" applyFont="1" applyFill="1" applyBorder="1" applyAlignment="1" applyProtection="1">
      <alignment horizontal="right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165" fontId="3" fillId="2" borderId="2" xfId="0" applyNumberFormat="1" applyFont="1" applyFill="1" applyBorder="1" applyAlignment="1" applyProtection="1">
      <alignment horizontal="right" vertical="center" wrapText="1"/>
    </xf>
    <xf numFmtId="165" fontId="3" fillId="2" borderId="2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49" fontId="3" fillId="2" borderId="8" xfId="0" applyNumberFormat="1" applyFont="1" applyFill="1" applyBorder="1" applyAlignment="1" applyProtection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2" fillId="3" borderId="50" xfId="1" applyFont="1" applyFill="1" applyBorder="1" applyAlignment="1">
      <alignment horizontal="center" vertical="center" wrapText="1"/>
    </xf>
    <xf numFmtId="165" fontId="2" fillId="3" borderId="48" xfId="0" applyNumberFormat="1" applyFont="1" applyFill="1" applyBorder="1" applyAlignment="1" applyProtection="1">
      <alignment horizontal="right" vertical="center" wrapText="1"/>
    </xf>
    <xf numFmtId="2" fontId="2" fillId="3" borderId="51" xfId="0" applyNumberFormat="1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 applyProtection="1">
      <alignment horizontal="left"/>
    </xf>
    <xf numFmtId="49" fontId="2" fillId="2" borderId="17" xfId="0" applyNumberFormat="1" applyFont="1" applyFill="1" applyBorder="1" applyAlignment="1" applyProtection="1">
      <alignment horizontal="center"/>
    </xf>
    <xf numFmtId="165" fontId="2" fillId="2" borderId="17" xfId="0" applyNumberFormat="1" applyFont="1" applyFill="1" applyBorder="1" applyAlignment="1" applyProtection="1">
      <alignment horizontal="right"/>
    </xf>
    <xf numFmtId="2" fontId="2" fillId="2" borderId="28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 applyProtection="1">
      <alignment horizontal="center" vertical="center" wrapText="1"/>
    </xf>
    <xf numFmtId="165" fontId="3" fillId="2" borderId="14" xfId="0" applyNumberFormat="1" applyFont="1" applyFill="1" applyBorder="1" applyAlignment="1" applyProtection="1">
      <alignment horizontal="right" vertical="center" wrapText="1"/>
    </xf>
    <xf numFmtId="165" fontId="3" fillId="2" borderId="14" xfId="0" applyNumberFormat="1" applyFont="1" applyFill="1" applyBorder="1" applyAlignment="1">
      <alignment horizontal="right" vertical="center"/>
    </xf>
    <xf numFmtId="165" fontId="3" fillId="2" borderId="8" xfId="0" applyNumberFormat="1" applyFont="1" applyFill="1" applyBorder="1" applyAlignment="1">
      <alignment horizontal="right" vertical="center"/>
    </xf>
    <xf numFmtId="0" fontId="2" fillId="3" borderId="9" xfId="1" applyFont="1" applyFill="1" applyBorder="1" applyAlignment="1">
      <alignment horizontal="center" vertical="center" wrapText="1"/>
    </xf>
    <xf numFmtId="0" fontId="3" fillId="0" borderId="49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49" fontId="3" fillId="0" borderId="49" xfId="0" applyNumberFormat="1" applyFont="1" applyFill="1" applyBorder="1" applyAlignment="1" applyProtection="1">
      <alignment horizontal="center" vertical="center" wrapText="1"/>
    </xf>
    <xf numFmtId="49" fontId="2" fillId="2" borderId="35" xfId="0" applyNumberFormat="1" applyFont="1" applyFill="1" applyBorder="1" applyAlignment="1" applyProtection="1">
      <alignment horizontal="left" vertical="center" wrapText="1"/>
    </xf>
    <xf numFmtId="49" fontId="3" fillId="2" borderId="33" xfId="0" applyNumberFormat="1" applyFont="1" applyFill="1" applyBorder="1" applyAlignment="1" applyProtection="1">
      <alignment horizontal="left" vertical="center" wrapText="1"/>
    </xf>
    <xf numFmtId="49" fontId="3" fillId="2" borderId="34" xfId="0" applyNumberFormat="1" applyFont="1" applyFill="1" applyBorder="1" applyAlignment="1" applyProtection="1">
      <alignment horizontal="left" vertical="center" wrapText="1"/>
    </xf>
    <xf numFmtId="0" fontId="3" fillId="0" borderId="26" xfId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49" fontId="3" fillId="2" borderId="38" xfId="0" applyNumberFormat="1" applyFont="1" applyFill="1" applyBorder="1" applyAlignment="1" applyProtection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 applyProtection="1">
      <alignment horizontal="left" vertical="center" wrapText="1"/>
    </xf>
    <xf numFmtId="49" fontId="3" fillId="2" borderId="12" xfId="0" applyNumberFormat="1" applyFont="1" applyFill="1" applyBorder="1" applyAlignment="1" applyProtection="1">
      <alignment horizontal="left" vertical="center" wrapText="1"/>
    </xf>
    <xf numFmtId="0" fontId="3" fillId="2" borderId="52" xfId="0" applyFont="1" applyFill="1" applyBorder="1" applyAlignment="1">
      <alignment horizontal="center" vertical="center" wrapText="1"/>
    </xf>
    <xf numFmtId="165" fontId="3" fillId="2" borderId="39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165" fontId="3" fillId="2" borderId="19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 applyProtection="1">
      <alignment horizontal="center" vertical="center" wrapText="1"/>
    </xf>
    <xf numFmtId="4" fontId="3" fillId="0" borderId="39" xfId="0" applyNumberFormat="1" applyFont="1" applyBorder="1" applyAlignment="1" applyProtection="1">
      <alignment horizontal="right"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2" xfId="1" applyFont="1" applyFill="1" applyBorder="1" applyAlignment="1">
      <alignment horizontal="center" vertical="center" wrapText="1"/>
    </xf>
    <xf numFmtId="49" fontId="3" fillId="0" borderId="52" xfId="0" applyNumberFormat="1" applyFont="1" applyFill="1" applyBorder="1" applyAlignment="1" applyProtection="1">
      <alignment horizontal="center" vertical="center" wrapText="1"/>
    </xf>
    <xf numFmtId="165" fontId="3" fillId="0" borderId="39" xfId="0" applyNumberFormat="1" applyFont="1" applyFill="1" applyBorder="1" applyAlignment="1" applyProtection="1">
      <alignment horizontal="right" vertical="center" wrapText="1"/>
    </xf>
    <xf numFmtId="165" fontId="3" fillId="0" borderId="39" xfId="0" applyNumberFormat="1" applyFont="1" applyFill="1" applyBorder="1" applyAlignment="1">
      <alignment horizontal="right" vertical="center"/>
    </xf>
    <xf numFmtId="0" fontId="2" fillId="3" borderId="46" xfId="1" applyFont="1" applyFill="1" applyBorder="1" applyAlignment="1">
      <alignment horizontal="center" vertical="center" wrapText="1"/>
    </xf>
    <xf numFmtId="165" fontId="2" fillId="3" borderId="14" xfId="0" applyNumberFormat="1" applyFont="1" applyFill="1" applyBorder="1" applyAlignment="1" applyProtection="1">
      <alignment horizontal="right" vertical="center" wrapText="1"/>
    </xf>
    <xf numFmtId="2" fontId="2" fillId="3" borderId="22" xfId="0" applyNumberFormat="1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vertical="center" wrapText="1"/>
    </xf>
    <xf numFmtId="0" fontId="3" fillId="0" borderId="4" xfId="1" applyFont="1" applyFill="1" applyBorder="1" applyAlignment="1">
      <alignment vertical="center" wrapText="1"/>
    </xf>
    <xf numFmtId="49" fontId="2" fillId="3" borderId="10" xfId="0" applyNumberFormat="1" applyFont="1" applyFill="1" applyBorder="1" applyAlignment="1" applyProtection="1">
      <alignment vertical="center" wrapText="1"/>
    </xf>
    <xf numFmtId="0" fontId="3" fillId="0" borderId="27" xfId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4" fontId="3" fillId="0" borderId="17" xfId="0" applyNumberFormat="1" applyFont="1" applyBorder="1" applyAlignment="1" applyProtection="1">
      <alignment horizontal="right" vertical="center" wrapText="1"/>
    </xf>
    <xf numFmtId="165" fontId="3" fillId="0" borderId="17" xfId="0" applyNumberFormat="1" applyFont="1" applyFill="1" applyBorder="1" applyAlignment="1">
      <alignment horizontal="right" vertical="center"/>
    </xf>
    <xf numFmtId="2" fontId="3" fillId="2" borderId="28" xfId="0" applyNumberFormat="1" applyFont="1" applyFill="1" applyBorder="1" applyAlignment="1">
      <alignment horizontal="center" vertical="center"/>
    </xf>
    <xf numFmtId="49" fontId="2" fillId="3" borderId="48" xfId="0" applyNumberFormat="1" applyFont="1" applyFill="1" applyBorder="1" applyAlignment="1" applyProtection="1">
      <alignment vertical="center" wrapText="1"/>
    </xf>
    <xf numFmtId="49" fontId="3" fillId="3" borderId="14" xfId="0" applyNumberFormat="1" applyFont="1" applyFill="1" applyBorder="1" applyAlignment="1" applyProtection="1">
      <alignment horizontal="center" vertical="center" wrapText="1"/>
    </xf>
    <xf numFmtId="2" fontId="2" fillId="2" borderId="40" xfId="0" applyNumberFormat="1" applyFont="1" applyFill="1" applyBorder="1" applyAlignment="1">
      <alignment horizontal="center" vertical="center"/>
    </xf>
    <xf numFmtId="165" fontId="3" fillId="0" borderId="17" xfId="0" applyNumberFormat="1" applyFont="1" applyFill="1" applyBorder="1" applyAlignment="1" applyProtection="1">
      <alignment horizontal="right" vertical="center" wrapText="1"/>
    </xf>
    <xf numFmtId="165" fontId="2" fillId="3" borderId="10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center" wrapText="1"/>
    </xf>
    <xf numFmtId="2" fontId="3" fillId="2" borderId="19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 wrapText="1"/>
    </xf>
    <xf numFmtId="49" fontId="3" fillId="2" borderId="44" xfId="0" applyNumberFormat="1" applyFont="1" applyFill="1" applyBorder="1" applyAlignment="1" applyProtection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4" fontId="3" fillId="0" borderId="3" xfId="0" applyNumberFormat="1" applyFont="1" applyFill="1" applyBorder="1" applyAlignment="1" applyProtection="1">
      <alignment horizontal="right" vertical="center" wrapText="1"/>
    </xf>
    <xf numFmtId="2" fontId="2" fillId="2" borderId="22" xfId="0" applyNumberFormat="1" applyFont="1" applyFill="1" applyBorder="1" applyAlignment="1">
      <alignment horizontal="center" vertical="center"/>
    </xf>
    <xf numFmtId="49" fontId="3" fillId="2" borderId="53" xfId="0" applyNumberFormat="1" applyFont="1" applyFill="1" applyBorder="1" applyAlignment="1" applyProtection="1">
      <alignment horizontal="center" vertical="center" wrapText="1"/>
    </xf>
    <xf numFmtId="49" fontId="3" fillId="2" borderId="0" xfId="0" applyNumberFormat="1" applyFont="1" applyFill="1" applyBorder="1" applyAlignment="1" applyProtection="1">
      <alignment horizontal="center" vertical="center" wrapText="1"/>
    </xf>
    <xf numFmtId="49" fontId="3" fillId="2" borderId="46" xfId="0" applyNumberFormat="1" applyFont="1" applyFill="1" applyBorder="1" applyAlignment="1" applyProtection="1">
      <alignment horizontal="center" vertical="center" wrapText="1"/>
    </xf>
    <xf numFmtId="4" fontId="3" fillId="2" borderId="14" xfId="0" applyNumberFormat="1" applyFont="1" applyFill="1" applyBorder="1" applyAlignment="1" applyProtection="1">
      <alignment horizontal="right" vertical="center" wrapText="1"/>
    </xf>
    <xf numFmtId="2" fontId="3" fillId="0" borderId="39" xfId="0" applyNumberFormat="1" applyFont="1" applyFill="1" applyBorder="1" applyAlignment="1" applyProtection="1">
      <alignment horizontal="right" vertical="center" wrapText="1"/>
    </xf>
    <xf numFmtId="2" fontId="3" fillId="0" borderId="39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 applyProtection="1">
      <alignment horizontal="right" vertical="center" wrapText="1"/>
    </xf>
    <xf numFmtId="2" fontId="3" fillId="0" borderId="1" xfId="0" applyNumberFormat="1" applyFont="1" applyFill="1" applyBorder="1" applyAlignment="1">
      <alignment horizontal="right" vertical="center"/>
    </xf>
    <xf numFmtId="2" fontId="3" fillId="2" borderId="3" xfId="0" applyNumberFormat="1" applyFont="1" applyFill="1" applyBorder="1" applyAlignment="1">
      <alignment horizontal="right" vertical="center"/>
    </xf>
    <xf numFmtId="2" fontId="3" fillId="2" borderId="39" xfId="0" applyNumberFormat="1" applyFont="1" applyFill="1" applyBorder="1" applyAlignment="1" applyProtection="1">
      <alignment horizontal="right" vertical="center" wrapText="1"/>
    </xf>
    <xf numFmtId="2" fontId="3" fillId="2" borderId="39" xfId="0" applyNumberFormat="1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 applyProtection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/>
    </xf>
    <xf numFmtId="2" fontId="3" fillId="2" borderId="3" xfId="0" applyNumberFormat="1" applyFont="1" applyFill="1" applyBorder="1" applyAlignment="1" applyProtection="1">
      <alignment horizontal="right" vertical="center" wrapText="1"/>
    </xf>
    <xf numFmtId="2" fontId="3" fillId="2" borderId="2" xfId="0" applyNumberFormat="1" applyFont="1" applyFill="1" applyBorder="1" applyAlignment="1" applyProtection="1">
      <alignment horizontal="right" vertical="center" wrapText="1"/>
    </xf>
    <xf numFmtId="2" fontId="3" fillId="2" borderId="2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 applyProtection="1">
      <alignment horizontal="right" vertical="center" wrapText="1"/>
    </xf>
    <xf numFmtId="2" fontId="3" fillId="0" borderId="2" xfId="0" applyNumberFormat="1" applyFont="1" applyBorder="1" applyAlignment="1" applyProtection="1">
      <alignment horizontal="right" vertical="center" wrapText="1"/>
    </xf>
    <xf numFmtId="2" fontId="3" fillId="2" borderId="23" xfId="0" applyNumberFormat="1" applyFont="1" applyFill="1" applyBorder="1" applyAlignment="1">
      <alignment horizontal="center" vertical="center"/>
    </xf>
    <xf numFmtId="2" fontId="3" fillId="2" borderId="24" xfId="0" applyNumberFormat="1" applyFont="1" applyFill="1" applyBorder="1" applyAlignment="1">
      <alignment horizontal="center" vertical="center"/>
    </xf>
    <xf numFmtId="2" fontId="3" fillId="2" borderId="19" xfId="0" applyNumberFormat="1" applyFont="1" applyFill="1" applyBorder="1" applyAlignment="1">
      <alignment horizontal="center" vertical="center"/>
    </xf>
    <xf numFmtId="2" fontId="3" fillId="2" borderId="20" xfId="0" applyNumberFormat="1" applyFont="1" applyFill="1" applyBorder="1" applyAlignment="1">
      <alignment horizontal="center" vertical="center"/>
    </xf>
    <xf numFmtId="2" fontId="3" fillId="2" borderId="40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 applyProtection="1">
      <alignment horizontal="center" vertical="center" wrapText="1"/>
    </xf>
    <xf numFmtId="49" fontId="2" fillId="3" borderId="17" xfId="0" applyNumberFormat="1" applyFont="1" applyFill="1" applyBorder="1" applyAlignment="1" applyProtection="1">
      <alignment horizontal="center" vertical="center" wrapText="1"/>
    </xf>
    <xf numFmtId="2" fontId="2" fillId="2" borderId="40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49" fontId="2" fillId="2" borderId="36" xfId="0" applyNumberFormat="1" applyFont="1" applyFill="1" applyBorder="1" applyAlignment="1" applyProtection="1">
      <alignment horizontal="left" vertical="center" wrapText="1"/>
    </xf>
    <xf numFmtId="49" fontId="2" fillId="2" borderId="13" xfId="0" applyNumberFormat="1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49" fontId="2" fillId="3" borderId="48" xfId="0" applyNumberFormat="1" applyFont="1" applyFill="1" applyBorder="1" applyAlignment="1" applyProtection="1">
      <alignment horizontal="center" vertical="center" wrapText="1"/>
    </xf>
    <xf numFmtId="49" fontId="2" fillId="2" borderId="35" xfId="0" applyNumberFormat="1" applyFont="1" applyFill="1" applyBorder="1" applyAlignment="1" applyProtection="1">
      <alignment horizontal="left" vertical="center" wrapText="1"/>
    </xf>
    <xf numFmtId="49" fontId="2" fillId="2" borderId="7" xfId="0" applyNumberFormat="1" applyFont="1" applyFill="1" applyBorder="1" applyAlignment="1" applyProtection="1">
      <alignment horizontal="left" vertical="center" wrapText="1"/>
    </xf>
    <xf numFmtId="49" fontId="2" fillId="2" borderId="12" xfId="0" applyNumberFormat="1" applyFont="1" applyFill="1" applyBorder="1" applyAlignment="1" applyProtection="1">
      <alignment horizontal="left" vertical="center" wrapText="1"/>
    </xf>
    <xf numFmtId="49" fontId="2" fillId="2" borderId="33" xfId="0" applyNumberFormat="1" applyFont="1" applyFill="1" applyBorder="1" applyAlignment="1" applyProtection="1">
      <alignment horizontal="left" vertical="center" wrapText="1"/>
    </xf>
    <xf numFmtId="49" fontId="2" fillId="2" borderId="34" xfId="0" applyNumberFormat="1" applyFont="1" applyFill="1" applyBorder="1" applyAlignment="1" applyProtection="1">
      <alignment horizontal="left" vertical="center" wrapText="1"/>
    </xf>
    <xf numFmtId="0" fontId="2" fillId="0" borderId="36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49" fontId="3" fillId="2" borderId="33" xfId="0" applyNumberFormat="1" applyFont="1" applyFill="1" applyBorder="1" applyAlignment="1" applyProtection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 applyProtection="1">
      <alignment horizontal="center" vertical="center" wrapText="1"/>
    </xf>
    <xf numFmtId="49" fontId="3" fillId="2" borderId="34" xfId="0" applyNumberFormat="1" applyFont="1" applyFill="1" applyBorder="1" applyAlignment="1" applyProtection="1">
      <alignment horizontal="left" vertical="center" wrapText="1"/>
    </xf>
    <xf numFmtId="49" fontId="3" fillId="2" borderId="44" xfId="0" applyNumberFormat="1" applyFont="1" applyFill="1" applyBorder="1" applyAlignment="1" applyProtection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left" vertical="center" wrapText="1"/>
    </xf>
    <xf numFmtId="49" fontId="2" fillId="2" borderId="38" xfId="0" applyNumberFormat="1" applyFont="1" applyFill="1" applyBorder="1" applyAlignment="1" applyProtection="1">
      <alignment horizontal="left" vertical="center" wrapText="1"/>
    </xf>
    <xf numFmtId="49" fontId="2" fillId="2" borderId="11" xfId="0" applyNumberFormat="1" applyFont="1" applyFill="1" applyBorder="1" applyAlignment="1" applyProtection="1">
      <alignment horizontal="left" vertical="center" wrapText="1"/>
    </xf>
    <xf numFmtId="49" fontId="2" fillId="3" borderId="42" xfId="0" applyNumberFormat="1" applyFont="1" applyFill="1" applyBorder="1" applyAlignment="1" applyProtection="1">
      <alignment horizontal="center" vertical="center" wrapText="1"/>
    </xf>
    <xf numFmtId="49" fontId="2" fillId="3" borderId="43" xfId="0" applyNumberFormat="1" applyFont="1" applyFill="1" applyBorder="1" applyAlignment="1" applyProtection="1">
      <alignment horizontal="center" vertical="center" wrapText="1"/>
    </xf>
    <xf numFmtId="49" fontId="2" fillId="3" borderId="32" xfId="0" applyNumberFormat="1" applyFont="1" applyFill="1" applyBorder="1" applyAlignment="1" applyProtection="1">
      <alignment horizontal="center" vertical="center" wrapText="1"/>
    </xf>
    <xf numFmtId="0" fontId="0" fillId="0" borderId="31" xfId="0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49" fontId="2" fillId="2" borderId="44" xfId="0" applyNumberFormat="1" applyFont="1" applyFill="1" applyBorder="1" applyAlignment="1" applyProtection="1">
      <alignment horizontal="left" vertical="center" wrapText="1"/>
    </xf>
    <xf numFmtId="0" fontId="2" fillId="0" borderId="3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1" fillId="2" borderId="0" xfId="0" applyFont="1" applyFill="1" applyAlignment="1">
      <alignment horizontal="center" vertical="center" wrapText="1"/>
    </xf>
    <xf numFmtId="0" fontId="3" fillId="2" borderId="49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49" fontId="2" fillId="2" borderId="30" xfId="0" applyNumberFormat="1" applyFont="1" applyFill="1" applyBorder="1" applyAlignment="1" applyProtection="1">
      <alignment horizontal="left" vertical="center" wrapText="1"/>
    </xf>
    <xf numFmtId="2" fontId="2" fillId="0" borderId="51" xfId="0" applyNumberFormat="1" applyFont="1" applyFill="1" applyBorder="1" applyAlignment="1">
      <alignment horizontal="center" vertical="center"/>
    </xf>
    <xf numFmtId="2" fontId="2" fillId="0" borderId="22" xfId="0" applyNumberFormat="1" applyFont="1" applyFill="1" applyBorder="1" applyAlignment="1">
      <alignment horizontal="center" vertical="center"/>
    </xf>
    <xf numFmtId="49" fontId="2" fillId="2" borderId="29" xfId="0" applyNumberFormat="1" applyFont="1" applyFill="1" applyBorder="1" applyAlignment="1" applyProtection="1">
      <alignment horizontal="left" vertical="center" wrapText="1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S158"/>
  <sheetViews>
    <sheetView tabSelected="1" zoomScaleNormal="100" zoomScaleSheetLayoutView="100" workbookViewId="0">
      <selection activeCell="M11" sqref="M11"/>
    </sheetView>
  </sheetViews>
  <sheetFormatPr defaultRowHeight="12.75" customHeight="1" outlineLevelRow="1" x14ac:dyDescent="0.2"/>
  <cols>
    <col min="1" max="1" width="5" style="4" customWidth="1"/>
    <col min="2" max="2" width="43.5703125" style="4" customWidth="1"/>
    <col min="3" max="3" width="25.5703125" style="4" customWidth="1"/>
    <col min="4" max="4" width="13.7109375" style="4" customWidth="1"/>
    <col min="5" max="5" width="17.28515625" style="4" customWidth="1"/>
    <col min="6" max="6" width="15.7109375" style="4" customWidth="1"/>
    <col min="7" max="7" width="9.42578125" style="4" customWidth="1"/>
    <col min="8" max="8" width="12.85546875" style="4" customWidth="1"/>
    <col min="9" max="9" width="13.28515625" style="4" customWidth="1"/>
    <col min="10" max="10" width="13.85546875" style="4" customWidth="1"/>
    <col min="11" max="11" width="12" style="4" customWidth="1"/>
    <col min="12" max="201" width="9.140625" style="4"/>
  </cols>
  <sheetData>
    <row r="1" spans="1:201" s="1" customFormat="1" ht="21.75" customHeight="1" x14ac:dyDescent="0.35">
      <c r="A1" s="13"/>
      <c r="B1" s="14"/>
      <c r="C1" s="13"/>
      <c r="D1" s="13"/>
      <c r="E1" s="15"/>
      <c r="F1" s="27"/>
      <c r="G1" s="27"/>
      <c r="H1" s="243" t="s">
        <v>61</v>
      </c>
      <c r="I1" s="243"/>
      <c r="J1" s="243"/>
      <c r="K1" s="243"/>
      <c r="L1" s="18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</row>
    <row r="2" spans="1:201" s="1" customFormat="1" ht="23.25" customHeight="1" x14ac:dyDescent="0.35">
      <c r="A2" s="13"/>
      <c r="B2" s="14"/>
      <c r="C2" s="13"/>
      <c r="D2" s="13"/>
      <c r="E2" s="15"/>
      <c r="F2" s="27"/>
      <c r="G2" s="244" t="s">
        <v>62</v>
      </c>
      <c r="H2" s="244"/>
      <c r="I2" s="244"/>
      <c r="J2" s="244"/>
      <c r="K2" s="244"/>
      <c r="L2" s="1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</row>
    <row r="3" spans="1:201" s="1" customFormat="1" ht="25.5" customHeight="1" x14ac:dyDescent="0.35">
      <c r="A3" s="13"/>
      <c r="B3" s="14"/>
      <c r="C3" s="13"/>
      <c r="D3" s="13"/>
      <c r="E3" s="15"/>
      <c r="F3" s="244" t="s">
        <v>63</v>
      </c>
      <c r="G3" s="244"/>
      <c r="H3" s="244"/>
      <c r="I3" s="244"/>
      <c r="J3" s="244"/>
      <c r="K3" s="244"/>
      <c r="L3" s="20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</row>
    <row r="4" spans="1:201" s="1" customFormat="1" ht="20.25" customHeight="1" x14ac:dyDescent="0.35">
      <c r="A4" s="13"/>
      <c r="B4" s="14"/>
      <c r="C4" s="13"/>
      <c r="D4" s="13"/>
      <c r="E4" s="15"/>
      <c r="F4" s="244" t="s">
        <v>177</v>
      </c>
      <c r="G4" s="244"/>
      <c r="H4" s="244"/>
      <c r="I4" s="244"/>
      <c r="J4" s="244"/>
      <c r="K4" s="244"/>
      <c r="L4" s="2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</row>
    <row r="5" spans="1:201" s="1" customFormat="1" ht="20.25" customHeight="1" x14ac:dyDescent="0.35">
      <c r="A5" s="13"/>
      <c r="B5" s="14"/>
      <c r="C5" s="13"/>
      <c r="D5" s="13"/>
      <c r="E5" s="15"/>
      <c r="F5" s="26" t="s">
        <v>126</v>
      </c>
      <c r="G5" s="26"/>
      <c r="H5" s="26"/>
      <c r="I5" s="26"/>
      <c r="J5" s="26"/>
      <c r="K5" s="26"/>
      <c r="L5" s="20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</row>
    <row r="6" spans="1:201" s="1" customFormat="1" ht="30.75" customHeight="1" x14ac:dyDescent="0.35">
      <c r="A6" s="13"/>
      <c r="B6" s="14"/>
      <c r="C6" s="13"/>
      <c r="D6" s="13"/>
      <c r="E6" s="13"/>
      <c r="F6" s="13"/>
      <c r="G6" s="16"/>
      <c r="H6" s="16"/>
      <c r="I6" s="13"/>
      <c r="J6" s="13"/>
      <c r="K6" s="13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</row>
    <row r="7" spans="1:201" s="3" customFormat="1" ht="30.75" customHeight="1" x14ac:dyDescent="0.35">
      <c r="A7" s="245" t="s">
        <v>123</v>
      </c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</row>
    <row r="8" spans="1:201" s="2" customFormat="1" ht="20.25" customHeight="1" x14ac:dyDescent="0.25">
      <c r="A8" s="245" t="s">
        <v>161</v>
      </c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</row>
    <row r="9" spans="1:201" s="2" customFormat="1" ht="7.5" customHeight="1" x14ac:dyDescent="0.25">
      <c r="A9" s="8"/>
      <c r="B9" s="9"/>
      <c r="C9" s="9"/>
      <c r="D9" s="9"/>
      <c r="E9" s="9"/>
      <c r="F9" s="9"/>
      <c r="G9" s="9"/>
      <c r="H9" s="9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</row>
    <row r="10" spans="1:201" s="2" customFormat="1" ht="24.75" customHeight="1" thickBot="1" x14ac:dyDescent="0.3">
      <c r="A10" s="8"/>
      <c r="B10" s="10"/>
      <c r="C10" s="8"/>
      <c r="D10" s="8"/>
      <c r="E10" s="8"/>
      <c r="F10" s="8"/>
      <c r="G10" s="8"/>
      <c r="H10" s="8"/>
      <c r="I10" s="8"/>
      <c r="J10" s="11" t="s">
        <v>65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</row>
    <row r="11" spans="1:201" ht="63.75" thickBot="1" x14ac:dyDescent="0.3">
      <c r="A11" s="65" t="s">
        <v>40</v>
      </c>
      <c r="B11" s="64" t="s">
        <v>41</v>
      </c>
      <c r="C11" s="28" t="s">
        <v>42</v>
      </c>
      <c r="D11" s="28" t="s">
        <v>43</v>
      </c>
      <c r="E11" s="29" t="s">
        <v>44</v>
      </c>
      <c r="F11" s="28" t="s">
        <v>45</v>
      </c>
      <c r="G11" s="28" t="s">
        <v>46</v>
      </c>
      <c r="H11" s="28" t="s">
        <v>47</v>
      </c>
      <c r="I11" s="30" t="s">
        <v>162</v>
      </c>
      <c r="J11" s="28" t="s">
        <v>57</v>
      </c>
      <c r="K11" s="31" t="s">
        <v>64</v>
      </c>
    </row>
    <row r="12" spans="1:201" ht="16.5" thickBot="1" x14ac:dyDescent="0.25">
      <c r="A12" s="216">
        <v>1</v>
      </c>
      <c r="B12" s="201" t="s">
        <v>66</v>
      </c>
      <c r="C12" s="80" t="s">
        <v>48</v>
      </c>
      <c r="D12" s="191"/>
      <c r="E12" s="191"/>
      <c r="F12" s="191"/>
      <c r="G12" s="191"/>
      <c r="H12" s="33">
        <f>SUM(H13:H14)</f>
        <v>1880</v>
      </c>
      <c r="I12" s="33">
        <f>SUM(I13:I14)</f>
        <v>180</v>
      </c>
      <c r="J12" s="34">
        <f>SUM(J13:J14)</f>
        <v>1700</v>
      </c>
      <c r="K12" s="35">
        <f>I12*100/H12</f>
        <v>9.5744680851063837</v>
      </c>
      <c r="L12" s="12"/>
    </row>
    <row r="13" spans="1:201" ht="30" customHeight="1" x14ac:dyDescent="0.2">
      <c r="A13" s="217"/>
      <c r="B13" s="204"/>
      <c r="C13" s="246" t="s">
        <v>49</v>
      </c>
      <c r="D13" s="36" t="s">
        <v>1</v>
      </c>
      <c r="E13" s="36" t="s">
        <v>0</v>
      </c>
      <c r="F13" s="36" t="s">
        <v>163</v>
      </c>
      <c r="G13" s="36" t="s">
        <v>3</v>
      </c>
      <c r="H13" s="37">
        <v>180</v>
      </c>
      <c r="I13" s="37">
        <v>180</v>
      </c>
      <c r="J13" s="38">
        <f>H13-I13</f>
        <v>0</v>
      </c>
      <c r="K13" s="185"/>
    </row>
    <row r="14" spans="1:201" ht="38.25" customHeight="1" outlineLevel="1" thickBot="1" x14ac:dyDescent="0.25">
      <c r="A14" s="218"/>
      <c r="B14" s="205"/>
      <c r="C14" s="247"/>
      <c r="D14" s="39" t="s">
        <v>1</v>
      </c>
      <c r="E14" s="39" t="s">
        <v>0</v>
      </c>
      <c r="F14" s="36" t="s">
        <v>163</v>
      </c>
      <c r="G14" s="39" t="s">
        <v>4</v>
      </c>
      <c r="H14" s="40">
        <v>1700</v>
      </c>
      <c r="I14" s="40">
        <v>0</v>
      </c>
      <c r="J14" s="41">
        <f>H14-I14</f>
        <v>1700</v>
      </c>
      <c r="K14" s="186"/>
    </row>
    <row r="15" spans="1:201" ht="16.5" thickBot="1" x14ac:dyDescent="0.25">
      <c r="A15" s="225">
        <v>2</v>
      </c>
      <c r="B15" s="201" t="s">
        <v>67</v>
      </c>
      <c r="C15" s="80" t="s">
        <v>48</v>
      </c>
      <c r="D15" s="191"/>
      <c r="E15" s="191"/>
      <c r="F15" s="191"/>
      <c r="G15" s="191"/>
      <c r="H15" s="33">
        <f>SUM(H16:H16)</f>
        <v>425</v>
      </c>
      <c r="I15" s="33">
        <f>SUM(I16:I16)</f>
        <v>179.35</v>
      </c>
      <c r="J15" s="33">
        <f>SUM(J16:J16)</f>
        <v>245.65</v>
      </c>
      <c r="K15" s="35">
        <f>I15*100/H15</f>
        <v>42.2</v>
      </c>
      <c r="L15" s="12"/>
    </row>
    <row r="16" spans="1:201" ht="57.75" customHeight="1" thickBot="1" x14ac:dyDescent="0.25">
      <c r="A16" s="217"/>
      <c r="B16" s="204"/>
      <c r="C16" s="112" t="s">
        <v>104</v>
      </c>
      <c r="D16" s="24" t="s">
        <v>38</v>
      </c>
      <c r="E16" s="24" t="s">
        <v>0</v>
      </c>
      <c r="F16" s="24" t="s">
        <v>5</v>
      </c>
      <c r="G16" s="24" t="s">
        <v>2</v>
      </c>
      <c r="H16" s="37">
        <v>425</v>
      </c>
      <c r="I16" s="37">
        <v>179.35</v>
      </c>
      <c r="J16" s="38">
        <f>H16-I16</f>
        <v>245.65</v>
      </c>
      <c r="K16" s="71"/>
      <c r="L16" s="12"/>
    </row>
    <row r="17" spans="1:201" ht="16.5" outlineLevel="1" thickBot="1" x14ac:dyDescent="0.25">
      <c r="A17" s="225">
        <v>3</v>
      </c>
      <c r="B17" s="229" t="s">
        <v>68</v>
      </c>
      <c r="C17" s="32" t="s">
        <v>48</v>
      </c>
      <c r="D17" s="191"/>
      <c r="E17" s="191"/>
      <c r="F17" s="191"/>
      <c r="G17" s="191"/>
      <c r="H17" s="33">
        <f>SUM(H18:H19)</f>
        <v>653.04</v>
      </c>
      <c r="I17" s="33">
        <f>SUM(I18:I19)</f>
        <v>500</v>
      </c>
      <c r="J17" s="33">
        <f>SUM(J18:J19)</f>
        <v>153.03999999999996</v>
      </c>
      <c r="K17" s="35">
        <f>I17*100/H17</f>
        <v>76.564988362121767</v>
      </c>
      <c r="L17" s="12"/>
    </row>
    <row r="18" spans="1:201" ht="31.5" customHeight="1" outlineLevel="1" x14ac:dyDescent="0.2">
      <c r="A18" s="216"/>
      <c r="B18" s="251"/>
      <c r="C18" s="42" t="s">
        <v>104</v>
      </c>
      <c r="D18" s="24" t="s">
        <v>1</v>
      </c>
      <c r="E18" s="72" t="s">
        <v>0</v>
      </c>
      <c r="F18" s="72" t="s">
        <v>69</v>
      </c>
      <c r="G18" s="72" t="s">
        <v>3</v>
      </c>
      <c r="H18" s="73">
        <v>100</v>
      </c>
      <c r="I18" s="73">
        <v>0</v>
      </c>
      <c r="J18" s="38">
        <f>H18-I18</f>
        <v>100</v>
      </c>
      <c r="K18" s="74"/>
      <c r="L18" s="12"/>
    </row>
    <row r="19" spans="1:201" ht="33.75" customHeight="1" outlineLevel="1" thickBot="1" x14ac:dyDescent="0.25">
      <c r="A19" s="217"/>
      <c r="B19" s="202"/>
      <c r="C19" s="42" t="s">
        <v>104</v>
      </c>
      <c r="D19" s="24" t="s">
        <v>1</v>
      </c>
      <c r="E19" s="24" t="s">
        <v>0</v>
      </c>
      <c r="F19" s="24" t="s">
        <v>69</v>
      </c>
      <c r="G19" s="24" t="s">
        <v>2</v>
      </c>
      <c r="H19" s="37">
        <v>553.04</v>
      </c>
      <c r="I19" s="37">
        <v>500</v>
      </c>
      <c r="J19" s="38">
        <f>H19-I19</f>
        <v>53.039999999999964</v>
      </c>
      <c r="K19" s="71"/>
    </row>
    <row r="20" spans="1:201" s="5" customFormat="1" ht="16.5" thickBot="1" x14ac:dyDescent="0.25">
      <c r="A20" s="225">
        <v>4</v>
      </c>
      <c r="B20" s="229" t="s">
        <v>105</v>
      </c>
      <c r="C20" s="32" t="s">
        <v>48</v>
      </c>
      <c r="D20" s="191"/>
      <c r="E20" s="191"/>
      <c r="F20" s="191"/>
      <c r="G20" s="191"/>
      <c r="H20" s="33">
        <f>SUM(H21:H22)</f>
        <v>3475.33</v>
      </c>
      <c r="I20" s="33">
        <f>SUM(I21:I22)</f>
        <v>449.33</v>
      </c>
      <c r="J20" s="34">
        <f>SUM(J21:J22)</f>
        <v>3026</v>
      </c>
      <c r="K20" s="35">
        <f>I20*100/H20</f>
        <v>12.929131909775474</v>
      </c>
      <c r="L20" s="12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</row>
    <row r="21" spans="1:201" s="5" customFormat="1" ht="54" customHeight="1" outlineLevel="1" x14ac:dyDescent="0.2">
      <c r="A21" s="217"/>
      <c r="B21" s="202"/>
      <c r="C21" s="42" t="s">
        <v>104</v>
      </c>
      <c r="D21" s="24" t="s">
        <v>7</v>
      </c>
      <c r="E21" s="24" t="s">
        <v>0</v>
      </c>
      <c r="F21" s="24" t="s">
        <v>6</v>
      </c>
      <c r="G21" s="24" t="s">
        <v>2</v>
      </c>
      <c r="H21" s="37">
        <v>475.33</v>
      </c>
      <c r="I21" s="37">
        <v>449.33</v>
      </c>
      <c r="J21" s="38">
        <f>H21-I21</f>
        <v>26</v>
      </c>
      <c r="K21" s="185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</row>
    <row r="22" spans="1:201" s="5" customFormat="1" ht="114.75" customHeight="1" outlineLevel="1" thickBot="1" x14ac:dyDescent="0.25">
      <c r="A22" s="218"/>
      <c r="B22" s="203"/>
      <c r="C22" s="43" t="s">
        <v>104</v>
      </c>
      <c r="D22" s="22" t="s">
        <v>7</v>
      </c>
      <c r="E22" s="22" t="s">
        <v>0</v>
      </c>
      <c r="F22" s="22" t="s">
        <v>6</v>
      </c>
      <c r="G22" s="22" t="s">
        <v>8</v>
      </c>
      <c r="H22" s="40">
        <v>3000</v>
      </c>
      <c r="I22" s="40">
        <v>0</v>
      </c>
      <c r="J22" s="41">
        <f>H22-I22</f>
        <v>3000</v>
      </c>
      <c r="K22" s="186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</row>
    <row r="23" spans="1:201" ht="16.5" outlineLevel="1" thickBot="1" x14ac:dyDescent="0.25">
      <c r="A23" s="206">
        <v>5</v>
      </c>
      <c r="B23" s="201" t="s">
        <v>70</v>
      </c>
      <c r="C23" s="80" t="s">
        <v>48</v>
      </c>
      <c r="D23" s="191"/>
      <c r="E23" s="191"/>
      <c r="F23" s="191"/>
      <c r="G23" s="191"/>
      <c r="H23" s="33">
        <f>SUM(H24:H25)</f>
        <v>2510</v>
      </c>
      <c r="I23" s="33">
        <f>SUM(I24:I25)</f>
        <v>734.62</v>
      </c>
      <c r="J23" s="34">
        <f>SUM(J24:J25)</f>
        <v>1775.3799999999999</v>
      </c>
      <c r="K23" s="35">
        <f>I23*100/H23</f>
        <v>29.267729083665337</v>
      </c>
      <c r="L23" s="12"/>
    </row>
    <row r="24" spans="1:201" ht="45.75" customHeight="1" outlineLevel="1" x14ac:dyDescent="0.2">
      <c r="A24" s="215"/>
      <c r="B24" s="204"/>
      <c r="C24" s="110" t="s">
        <v>104</v>
      </c>
      <c r="D24" s="24" t="s">
        <v>58</v>
      </c>
      <c r="E24" s="24" t="s">
        <v>0</v>
      </c>
      <c r="F24" s="24" t="s">
        <v>59</v>
      </c>
      <c r="G24" s="24" t="s">
        <v>2</v>
      </c>
      <c r="H24" s="37">
        <v>200</v>
      </c>
      <c r="I24" s="37">
        <v>159.78</v>
      </c>
      <c r="J24" s="38">
        <f>H24-I24</f>
        <v>40.22</v>
      </c>
      <c r="K24" s="185"/>
    </row>
    <row r="25" spans="1:201" ht="50.25" customHeight="1" outlineLevel="1" thickBot="1" x14ac:dyDescent="0.25">
      <c r="A25" s="237"/>
      <c r="B25" s="205"/>
      <c r="C25" s="111" t="s">
        <v>104</v>
      </c>
      <c r="D25" s="22" t="s">
        <v>58</v>
      </c>
      <c r="E25" s="22" t="s">
        <v>0</v>
      </c>
      <c r="F25" s="22" t="s">
        <v>59</v>
      </c>
      <c r="G25" s="22" t="s">
        <v>3</v>
      </c>
      <c r="H25" s="40">
        <v>2310</v>
      </c>
      <c r="I25" s="40">
        <v>574.84</v>
      </c>
      <c r="J25" s="41">
        <f>H25-I25</f>
        <v>1735.1599999999999</v>
      </c>
      <c r="K25" s="186"/>
    </row>
    <row r="26" spans="1:201" ht="22.5" customHeight="1" outlineLevel="1" thickBot="1" x14ac:dyDescent="0.25">
      <c r="A26" s="225">
        <v>6</v>
      </c>
      <c r="B26" s="201" t="s">
        <v>101</v>
      </c>
      <c r="C26" s="80" t="s">
        <v>48</v>
      </c>
      <c r="D26" s="69"/>
      <c r="E26" s="69"/>
      <c r="F26" s="69"/>
      <c r="G26" s="69"/>
      <c r="H26" s="33">
        <f>SUM(H30+H27+H28+H29)</f>
        <v>19763.099999999999</v>
      </c>
      <c r="I26" s="33">
        <f>SUM(I30+I27+I28+I29)</f>
        <v>188.94</v>
      </c>
      <c r="J26" s="33">
        <f>SUM(J30+J27+J28+J29)</f>
        <v>19574.159999999996</v>
      </c>
      <c r="K26" s="35">
        <f>I26*100/H26</f>
        <v>0.95602410553000294</v>
      </c>
    </row>
    <row r="27" spans="1:201" ht="32.25" customHeight="1" outlineLevel="1" thickBot="1" x14ac:dyDescent="0.25">
      <c r="A27" s="215"/>
      <c r="B27" s="248"/>
      <c r="C27" s="87" t="s">
        <v>104</v>
      </c>
      <c r="D27" s="25" t="s">
        <v>97</v>
      </c>
      <c r="E27" s="25" t="s">
        <v>0</v>
      </c>
      <c r="F27" s="25" t="s">
        <v>102</v>
      </c>
      <c r="G27" s="25" t="s">
        <v>2</v>
      </c>
      <c r="H27" s="55">
        <v>744.9</v>
      </c>
      <c r="I27" s="55">
        <v>152.9</v>
      </c>
      <c r="J27" s="57">
        <f>H27-I27</f>
        <v>592</v>
      </c>
      <c r="K27" s="61"/>
    </row>
    <row r="28" spans="1:201" ht="35.25" customHeight="1" outlineLevel="1" thickBot="1" x14ac:dyDescent="0.25">
      <c r="A28" s="215"/>
      <c r="B28" s="248"/>
      <c r="C28" s="87" t="s">
        <v>109</v>
      </c>
      <c r="D28" s="25" t="s">
        <v>128</v>
      </c>
      <c r="E28" s="25" t="s">
        <v>0</v>
      </c>
      <c r="F28" s="25" t="s">
        <v>102</v>
      </c>
      <c r="G28" s="25" t="s">
        <v>2</v>
      </c>
      <c r="H28" s="55">
        <v>14901.3</v>
      </c>
      <c r="I28" s="55">
        <v>0</v>
      </c>
      <c r="J28" s="57">
        <f>H28-I28</f>
        <v>14901.3</v>
      </c>
      <c r="K28" s="61"/>
    </row>
    <row r="29" spans="1:201" ht="35.25" customHeight="1" outlineLevel="1" thickBot="1" x14ac:dyDescent="0.25">
      <c r="A29" s="215"/>
      <c r="B29" s="248"/>
      <c r="C29" s="87" t="s">
        <v>165</v>
      </c>
      <c r="D29" s="25" t="s">
        <v>124</v>
      </c>
      <c r="E29" s="25" t="s">
        <v>0</v>
      </c>
      <c r="F29" s="25" t="s">
        <v>102</v>
      </c>
      <c r="G29" s="25" t="s">
        <v>2</v>
      </c>
      <c r="H29" s="55">
        <v>60</v>
      </c>
      <c r="I29" s="55">
        <v>36.04</v>
      </c>
      <c r="J29" s="57">
        <f>H29-I29</f>
        <v>23.96</v>
      </c>
      <c r="K29" s="61"/>
    </row>
    <row r="30" spans="1:201" ht="55.5" customHeight="1" outlineLevel="1" thickBot="1" x14ac:dyDescent="0.25">
      <c r="A30" s="218"/>
      <c r="B30" s="228"/>
      <c r="C30" s="87" t="s">
        <v>164</v>
      </c>
      <c r="D30" s="25" t="s">
        <v>128</v>
      </c>
      <c r="E30" s="25" t="s">
        <v>12</v>
      </c>
      <c r="F30" s="25" t="s">
        <v>102</v>
      </c>
      <c r="G30" s="25" t="s">
        <v>2</v>
      </c>
      <c r="H30" s="55">
        <v>4056.9</v>
      </c>
      <c r="I30" s="55">
        <v>0</v>
      </c>
      <c r="J30" s="57">
        <f>H30-I30</f>
        <v>4056.9</v>
      </c>
      <c r="K30" s="56"/>
    </row>
    <row r="31" spans="1:201" ht="16.5" outlineLevel="1" thickBot="1" x14ac:dyDescent="0.25">
      <c r="A31" s="225">
        <v>7</v>
      </c>
      <c r="B31" s="194" t="s">
        <v>106</v>
      </c>
      <c r="C31" s="80" t="s">
        <v>48</v>
      </c>
      <c r="D31" s="230"/>
      <c r="E31" s="231"/>
      <c r="F31" s="231"/>
      <c r="G31" s="232"/>
      <c r="H31" s="33">
        <f>H32+H33+H34</f>
        <v>11964.869000000001</v>
      </c>
      <c r="I31" s="33">
        <f t="shared" ref="I31:J31" si="0">I32+I33+I34</f>
        <v>0</v>
      </c>
      <c r="J31" s="33">
        <f t="shared" si="0"/>
        <v>11964.869000000001</v>
      </c>
      <c r="K31" s="35">
        <f>I31*100/H31</f>
        <v>0</v>
      </c>
    </row>
    <row r="32" spans="1:201" ht="15.75" outlineLevel="1" x14ac:dyDescent="0.2">
      <c r="A32" s="216"/>
      <c r="B32" s="233"/>
      <c r="C32" s="86" t="s">
        <v>109</v>
      </c>
      <c r="D32" s="167" t="s">
        <v>34</v>
      </c>
      <c r="E32" s="168" t="s">
        <v>0</v>
      </c>
      <c r="F32" s="168" t="s">
        <v>166</v>
      </c>
      <c r="G32" s="169" t="s">
        <v>2</v>
      </c>
      <c r="H32" s="170">
        <v>7661.9610000000002</v>
      </c>
      <c r="I32" s="170">
        <v>0</v>
      </c>
      <c r="J32" s="45">
        <f>H32-I32</f>
        <v>7661.9610000000002</v>
      </c>
      <c r="K32" s="166"/>
    </row>
    <row r="33" spans="1:201" ht="47.25" outlineLevel="1" x14ac:dyDescent="0.2">
      <c r="A33" s="217"/>
      <c r="B33" s="114" t="s">
        <v>130</v>
      </c>
      <c r="C33" s="86" t="s">
        <v>109</v>
      </c>
      <c r="D33" s="21" t="s">
        <v>34</v>
      </c>
      <c r="E33" s="21" t="s">
        <v>0</v>
      </c>
      <c r="F33" s="21" t="s">
        <v>107</v>
      </c>
      <c r="G33" s="21" t="s">
        <v>2</v>
      </c>
      <c r="H33" s="75">
        <v>2307.0790000000002</v>
      </c>
      <c r="I33" s="44">
        <v>0</v>
      </c>
      <c r="J33" s="45">
        <f>H33-I33</f>
        <v>2307.0790000000002</v>
      </c>
      <c r="K33" s="67"/>
    </row>
    <row r="34" spans="1:201" ht="63.75" outlineLevel="1" thickBot="1" x14ac:dyDescent="0.25">
      <c r="A34" s="218"/>
      <c r="B34" s="115" t="s">
        <v>129</v>
      </c>
      <c r="C34" s="111" t="s">
        <v>109</v>
      </c>
      <c r="D34" s="22" t="s">
        <v>34</v>
      </c>
      <c r="E34" s="22" t="s">
        <v>0</v>
      </c>
      <c r="F34" s="22" t="s">
        <v>108</v>
      </c>
      <c r="G34" s="22" t="s">
        <v>2</v>
      </c>
      <c r="H34" s="165">
        <v>1995.829</v>
      </c>
      <c r="I34" s="40">
        <v>0</v>
      </c>
      <c r="J34" s="41">
        <f>H34-I34</f>
        <v>1995.829</v>
      </c>
      <c r="K34" s="68"/>
    </row>
    <row r="35" spans="1:201" s="5" customFormat="1" ht="16.5" thickBot="1" x14ac:dyDescent="0.25">
      <c r="A35" s="225">
        <v>8</v>
      </c>
      <c r="B35" s="201" t="s">
        <v>71</v>
      </c>
      <c r="C35" s="80" t="s">
        <v>48</v>
      </c>
      <c r="D35" s="191"/>
      <c r="E35" s="191"/>
      <c r="F35" s="191"/>
      <c r="G35" s="191"/>
      <c r="H35" s="33">
        <f>SUM(H36:H37)</f>
        <v>10397.299999999999</v>
      </c>
      <c r="I35" s="33">
        <f>SUM(I36:I37)</f>
        <v>1247.1030000000001</v>
      </c>
      <c r="J35" s="33">
        <f>SUM(J36:J37)</f>
        <v>9150.1970000000001</v>
      </c>
      <c r="K35" s="35">
        <f>I35*100/H35</f>
        <v>11.994488953863023</v>
      </c>
      <c r="L35" s="12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</row>
    <row r="36" spans="1:201" s="5" customFormat="1" ht="45.75" customHeight="1" outlineLevel="1" x14ac:dyDescent="0.2">
      <c r="A36" s="217"/>
      <c r="B36" s="204"/>
      <c r="C36" s="110" t="s">
        <v>49</v>
      </c>
      <c r="D36" s="24" t="s">
        <v>94</v>
      </c>
      <c r="E36" s="24" t="s">
        <v>0</v>
      </c>
      <c r="F36" s="24" t="s">
        <v>16</v>
      </c>
      <c r="G36" s="24" t="s">
        <v>2</v>
      </c>
      <c r="H36" s="37">
        <v>60</v>
      </c>
      <c r="I36" s="37">
        <v>0</v>
      </c>
      <c r="J36" s="38">
        <f>H36-I36</f>
        <v>60</v>
      </c>
      <c r="K36" s="185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</row>
    <row r="37" spans="1:201" s="5" customFormat="1" ht="63.75" outlineLevel="1" thickBot="1" x14ac:dyDescent="0.25">
      <c r="A37" s="218"/>
      <c r="B37" s="115" t="s">
        <v>72</v>
      </c>
      <c r="C37" s="116" t="s">
        <v>49</v>
      </c>
      <c r="D37" s="59" t="s">
        <v>1</v>
      </c>
      <c r="E37" s="59" t="s">
        <v>0</v>
      </c>
      <c r="F37" s="59" t="s">
        <v>17</v>
      </c>
      <c r="G37" s="59" t="s">
        <v>3</v>
      </c>
      <c r="H37" s="63">
        <v>10337.299999999999</v>
      </c>
      <c r="I37" s="63">
        <v>1247.1030000000001</v>
      </c>
      <c r="J37" s="60">
        <f>H37-I37</f>
        <v>9090.1970000000001</v>
      </c>
      <c r="K37" s="188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</row>
    <row r="38" spans="1:201" s="5" customFormat="1" ht="21.75" customHeight="1" thickBot="1" x14ac:dyDescent="0.25">
      <c r="A38" s="206">
        <v>9</v>
      </c>
      <c r="B38" s="194" t="s">
        <v>75</v>
      </c>
      <c r="C38" s="97" t="s">
        <v>48</v>
      </c>
      <c r="D38" s="230"/>
      <c r="E38" s="231"/>
      <c r="F38" s="231"/>
      <c r="G38" s="232"/>
      <c r="H38" s="98">
        <f>SUM(H39:H45)</f>
        <v>821445.57299999997</v>
      </c>
      <c r="I38" s="98">
        <f t="shared" ref="I38:J38" si="1">SUM(I39:I45)</f>
        <v>500980.45</v>
      </c>
      <c r="J38" s="98">
        <f t="shared" si="1"/>
        <v>320465.12299999996</v>
      </c>
      <c r="K38" s="99">
        <f>I38*100/H38</f>
        <v>60.987662051713315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</row>
    <row r="39" spans="1:201" s="5" customFormat="1" ht="28.5" customHeight="1" x14ac:dyDescent="0.2">
      <c r="A39" s="215"/>
      <c r="B39" s="223"/>
      <c r="C39" s="143" t="s">
        <v>50</v>
      </c>
      <c r="D39" s="132" t="s">
        <v>20</v>
      </c>
      <c r="E39" s="132" t="s">
        <v>19</v>
      </c>
      <c r="F39" s="132" t="s">
        <v>18</v>
      </c>
      <c r="G39" s="132" t="s">
        <v>11</v>
      </c>
      <c r="H39" s="171">
        <v>37982.576999999997</v>
      </c>
      <c r="I39" s="172">
        <v>654.67200000000003</v>
      </c>
      <c r="J39" s="139">
        <f t="shared" ref="J39:J45" si="2">H39-I39</f>
        <v>37327.904999999999</v>
      </c>
      <c r="K39" s="249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</row>
    <row r="40" spans="1:201" s="5" customFormat="1" ht="27.75" customHeight="1" x14ac:dyDescent="0.2">
      <c r="A40" s="215"/>
      <c r="B40" s="223"/>
      <c r="C40" s="144" t="s">
        <v>50</v>
      </c>
      <c r="D40" s="21" t="s">
        <v>20</v>
      </c>
      <c r="E40" s="21" t="s">
        <v>19</v>
      </c>
      <c r="F40" s="21" t="s">
        <v>18</v>
      </c>
      <c r="G40" s="21" t="s">
        <v>2</v>
      </c>
      <c r="H40" s="173">
        <v>126417.34299999999</v>
      </c>
      <c r="I40" s="174">
        <v>73153.657999999996</v>
      </c>
      <c r="J40" s="45">
        <f t="shared" si="2"/>
        <v>53263.684999999998</v>
      </c>
      <c r="K40" s="250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</row>
    <row r="41" spans="1:201" s="5" customFormat="1" ht="27" customHeight="1" x14ac:dyDescent="0.2">
      <c r="A41" s="215"/>
      <c r="B41" s="223"/>
      <c r="C41" s="144" t="s">
        <v>50</v>
      </c>
      <c r="D41" s="21" t="s">
        <v>20</v>
      </c>
      <c r="E41" s="21" t="s">
        <v>19</v>
      </c>
      <c r="F41" s="21" t="s">
        <v>18</v>
      </c>
      <c r="G41" s="21" t="s">
        <v>8</v>
      </c>
      <c r="H41" s="173">
        <v>378.21199999999999</v>
      </c>
      <c r="I41" s="174">
        <v>158.66</v>
      </c>
      <c r="J41" s="45">
        <f t="shared" si="2"/>
        <v>219.55199999999999</v>
      </c>
      <c r="K41" s="250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</row>
    <row r="42" spans="1:201" s="5" customFormat="1" ht="30.75" customHeight="1" x14ac:dyDescent="0.2">
      <c r="A42" s="215"/>
      <c r="B42" s="223"/>
      <c r="C42" s="144" t="s">
        <v>109</v>
      </c>
      <c r="D42" s="21" t="s">
        <v>20</v>
      </c>
      <c r="E42" s="21" t="s">
        <v>19</v>
      </c>
      <c r="F42" s="21" t="s">
        <v>18</v>
      </c>
      <c r="G42" s="21" t="s">
        <v>21</v>
      </c>
      <c r="H42" s="173">
        <v>183</v>
      </c>
      <c r="I42" s="174">
        <v>0</v>
      </c>
      <c r="J42" s="45">
        <f t="shared" si="2"/>
        <v>183</v>
      </c>
      <c r="K42" s="250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</row>
    <row r="43" spans="1:201" s="5" customFormat="1" ht="24.75" customHeight="1" x14ac:dyDescent="0.2">
      <c r="A43" s="215"/>
      <c r="B43" s="227"/>
      <c r="C43" s="144" t="s">
        <v>50</v>
      </c>
      <c r="D43" s="21" t="s">
        <v>124</v>
      </c>
      <c r="E43" s="21" t="s">
        <v>19</v>
      </c>
      <c r="F43" s="21" t="s">
        <v>18</v>
      </c>
      <c r="G43" s="21" t="s">
        <v>2</v>
      </c>
      <c r="H43" s="173">
        <v>330</v>
      </c>
      <c r="I43" s="174">
        <v>51.47</v>
      </c>
      <c r="J43" s="45">
        <f t="shared" si="2"/>
        <v>278.52999999999997</v>
      </c>
      <c r="K43" s="250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</row>
    <row r="44" spans="1:201" s="5" customFormat="1" ht="110.25" customHeight="1" x14ac:dyDescent="0.2">
      <c r="A44" s="215"/>
      <c r="B44" s="162" t="s">
        <v>167</v>
      </c>
      <c r="C44" s="144" t="s">
        <v>50</v>
      </c>
      <c r="D44" s="21" t="s">
        <v>20</v>
      </c>
      <c r="E44" s="21" t="s">
        <v>19</v>
      </c>
      <c r="F44" s="21" t="s">
        <v>168</v>
      </c>
      <c r="G44" s="21" t="s">
        <v>11</v>
      </c>
      <c r="H44" s="173">
        <v>26740.241000000002</v>
      </c>
      <c r="I44" s="174">
        <v>0</v>
      </c>
      <c r="J44" s="45">
        <f t="shared" si="2"/>
        <v>26740.241000000002</v>
      </c>
      <c r="K44" s="250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</row>
    <row r="45" spans="1:201" s="5" customFormat="1" ht="113.25" customHeight="1" thickBot="1" x14ac:dyDescent="0.25">
      <c r="A45" s="215"/>
      <c r="B45" s="163" t="s">
        <v>131</v>
      </c>
      <c r="C45" s="144" t="s">
        <v>50</v>
      </c>
      <c r="D45" s="21" t="s">
        <v>20</v>
      </c>
      <c r="E45" s="21" t="s">
        <v>19</v>
      </c>
      <c r="F45" s="49" t="s">
        <v>132</v>
      </c>
      <c r="G45" s="21" t="s">
        <v>11</v>
      </c>
      <c r="H45" s="173">
        <v>629414.19999999995</v>
      </c>
      <c r="I45" s="174">
        <v>426961.99</v>
      </c>
      <c r="J45" s="45">
        <f t="shared" si="2"/>
        <v>202452.20999999996</v>
      </c>
      <c r="K45" s="250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</row>
    <row r="46" spans="1:201" ht="25.5" customHeight="1" thickBot="1" x14ac:dyDescent="0.25">
      <c r="A46" s="225">
        <v>10</v>
      </c>
      <c r="B46" s="201" t="s">
        <v>73</v>
      </c>
      <c r="C46" s="109" t="s">
        <v>48</v>
      </c>
      <c r="D46" s="219"/>
      <c r="E46" s="219"/>
      <c r="F46" s="219"/>
      <c r="G46" s="219"/>
      <c r="H46" s="141">
        <f>SUM(H47:H53)</f>
        <v>34665.965999999993</v>
      </c>
      <c r="I46" s="141">
        <f>SUM(I47:I53)</f>
        <v>9375.3119999999999</v>
      </c>
      <c r="J46" s="141">
        <f>SUM(J47:J53)</f>
        <v>25290.654000000002</v>
      </c>
      <c r="K46" s="142">
        <f>I46*100/H46</f>
        <v>27.04471584608374</v>
      </c>
    </row>
    <row r="47" spans="1:201" s="5" customFormat="1" ht="30.75" customHeight="1" outlineLevel="1" x14ac:dyDescent="0.2">
      <c r="A47" s="217"/>
      <c r="B47" s="202"/>
      <c r="C47" s="143" t="s">
        <v>50</v>
      </c>
      <c r="D47" s="132" t="s">
        <v>10</v>
      </c>
      <c r="E47" s="132" t="s">
        <v>19</v>
      </c>
      <c r="F47" s="132" t="s">
        <v>23</v>
      </c>
      <c r="G47" s="72" t="s">
        <v>11</v>
      </c>
      <c r="H47" s="176">
        <v>5718.1170000000002</v>
      </c>
      <c r="I47" s="177">
        <v>23.166</v>
      </c>
      <c r="J47" s="139">
        <f t="shared" ref="J47:J53" si="3">H47-I47</f>
        <v>5694.951</v>
      </c>
      <c r="K47" s="189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</row>
    <row r="48" spans="1:201" s="5" customFormat="1" ht="23.25" customHeight="1" outlineLevel="1" x14ac:dyDescent="0.2">
      <c r="A48" s="217"/>
      <c r="B48" s="202"/>
      <c r="C48" s="144" t="s">
        <v>50</v>
      </c>
      <c r="D48" s="21" t="s">
        <v>10</v>
      </c>
      <c r="E48" s="21" t="s">
        <v>19</v>
      </c>
      <c r="F48" s="21" t="s">
        <v>23</v>
      </c>
      <c r="G48" s="46" t="s">
        <v>4</v>
      </c>
      <c r="H48" s="178">
        <v>1434.6590000000001</v>
      </c>
      <c r="I48" s="178">
        <v>0</v>
      </c>
      <c r="J48" s="45">
        <f t="shared" si="3"/>
        <v>1434.6590000000001</v>
      </c>
      <c r="K48" s="187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</row>
    <row r="49" spans="1:201" s="5" customFormat="1" ht="24.75" customHeight="1" outlineLevel="1" x14ac:dyDescent="0.2">
      <c r="A49" s="217"/>
      <c r="B49" s="202"/>
      <c r="C49" s="144" t="s">
        <v>50</v>
      </c>
      <c r="D49" s="21" t="s">
        <v>28</v>
      </c>
      <c r="E49" s="21" t="s">
        <v>19</v>
      </c>
      <c r="F49" s="21" t="s">
        <v>23</v>
      </c>
      <c r="G49" s="46" t="s">
        <v>11</v>
      </c>
      <c r="H49" s="178">
        <v>16047.93</v>
      </c>
      <c r="I49" s="179">
        <v>3325.99</v>
      </c>
      <c r="J49" s="45">
        <f t="shared" si="3"/>
        <v>12721.94</v>
      </c>
      <c r="K49" s="187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</row>
    <row r="50" spans="1:201" s="5" customFormat="1" ht="27.75" customHeight="1" outlineLevel="1" x14ac:dyDescent="0.2">
      <c r="A50" s="217"/>
      <c r="B50" s="202"/>
      <c r="C50" s="144" t="s">
        <v>50</v>
      </c>
      <c r="D50" s="21" t="s">
        <v>28</v>
      </c>
      <c r="E50" s="21" t="s">
        <v>19</v>
      </c>
      <c r="F50" s="21" t="s">
        <v>23</v>
      </c>
      <c r="G50" s="46" t="s">
        <v>2</v>
      </c>
      <c r="H50" s="178">
        <v>9126.2350000000006</v>
      </c>
      <c r="I50" s="178">
        <v>4788.7389999999996</v>
      </c>
      <c r="J50" s="45">
        <f t="shared" si="3"/>
        <v>4337.496000000001</v>
      </c>
      <c r="K50" s="187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</row>
    <row r="51" spans="1:201" s="5" customFormat="1" ht="24" customHeight="1" outlineLevel="1" x14ac:dyDescent="0.2">
      <c r="A51" s="217"/>
      <c r="B51" s="202"/>
      <c r="C51" s="144" t="s">
        <v>50</v>
      </c>
      <c r="D51" s="21" t="s">
        <v>28</v>
      </c>
      <c r="E51" s="21" t="s">
        <v>19</v>
      </c>
      <c r="F51" s="21" t="s">
        <v>23</v>
      </c>
      <c r="G51" s="46" t="s">
        <v>4</v>
      </c>
      <c r="H51" s="178">
        <v>367.6</v>
      </c>
      <c r="I51" s="179">
        <v>0</v>
      </c>
      <c r="J51" s="45">
        <f t="shared" si="3"/>
        <v>367.6</v>
      </c>
      <c r="K51" s="187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</row>
    <row r="52" spans="1:201" s="5" customFormat="1" ht="28.5" customHeight="1" outlineLevel="1" x14ac:dyDescent="0.2">
      <c r="A52" s="217"/>
      <c r="B52" s="202"/>
      <c r="C52" s="144" t="s">
        <v>50</v>
      </c>
      <c r="D52" s="21" t="s">
        <v>28</v>
      </c>
      <c r="E52" s="21" t="s">
        <v>19</v>
      </c>
      <c r="F52" s="21" t="s">
        <v>23</v>
      </c>
      <c r="G52" s="46" t="s">
        <v>8</v>
      </c>
      <c r="H52" s="178">
        <v>137.6</v>
      </c>
      <c r="I52" s="179">
        <v>33.686</v>
      </c>
      <c r="J52" s="45">
        <f t="shared" si="3"/>
        <v>103.91399999999999</v>
      </c>
      <c r="K52" s="187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</row>
    <row r="53" spans="1:201" s="5" customFormat="1" ht="111" outlineLevel="1" thickBot="1" x14ac:dyDescent="0.25">
      <c r="A53" s="218"/>
      <c r="B53" s="126" t="s">
        <v>74</v>
      </c>
      <c r="C53" s="159" t="s">
        <v>50</v>
      </c>
      <c r="D53" s="22" t="s">
        <v>28</v>
      </c>
      <c r="E53" s="22" t="s">
        <v>19</v>
      </c>
      <c r="F53" s="22" t="s">
        <v>25</v>
      </c>
      <c r="G53" s="52" t="s">
        <v>2</v>
      </c>
      <c r="H53" s="180">
        <v>1833.825</v>
      </c>
      <c r="I53" s="180">
        <v>1203.731</v>
      </c>
      <c r="J53" s="41">
        <f t="shared" si="3"/>
        <v>630.09400000000005</v>
      </c>
      <c r="K53" s="186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</row>
    <row r="54" spans="1:201" ht="27.75" customHeight="1" thickBot="1" x14ac:dyDescent="0.25">
      <c r="A54" s="225">
        <v>11</v>
      </c>
      <c r="B54" s="201" t="s">
        <v>76</v>
      </c>
      <c r="C54" s="88" t="s">
        <v>48</v>
      </c>
      <c r="D54" s="190"/>
      <c r="E54" s="190"/>
      <c r="F54" s="190"/>
      <c r="G54" s="190"/>
      <c r="H54" s="158">
        <f>H55+H57+H60+H58+H56+H59</f>
        <v>162937.67799999999</v>
      </c>
      <c r="I54" s="158">
        <f>I55+I57+I60+I58+I56+I59</f>
        <v>67414.16399999999</v>
      </c>
      <c r="J54" s="158">
        <f>J55+J57+J60+J58</f>
        <v>80903.084999999992</v>
      </c>
      <c r="K54" s="66">
        <f>I54*100/H54</f>
        <v>41.37420198169265</v>
      </c>
      <c r="L54" s="12"/>
    </row>
    <row r="55" spans="1:201" s="5" customFormat="1" ht="30.75" customHeight="1" x14ac:dyDescent="0.2">
      <c r="A55" s="217"/>
      <c r="B55" s="204"/>
      <c r="C55" s="119" t="s">
        <v>50</v>
      </c>
      <c r="D55" s="91" t="s">
        <v>20</v>
      </c>
      <c r="E55" s="91" t="s">
        <v>19</v>
      </c>
      <c r="F55" s="91" t="s">
        <v>26</v>
      </c>
      <c r="G55" s="91" t="s">
        <v>2</v>
      </c>
      <c r="H55" s="92">
        <v>87414.073999999993</v>
      </c>
      <c r="I55" s="93">
        <v>34673.504999999997</v>
      </c>
      <c r="J55" s="93">
        <f t="shared" ref="J55:J60" si="4">H55-I55</f>
        <v>52740.568999999996</v>
      </c>
      <c r="K55" s="185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</row>
    <row r="56" spans="1:201" s="5" customFormat="1" ht="33" customHeight="1" x14ac:dyDescent="0.2">
      <c r="A56" s="217"/>
      <c r="B56" s="204"/>
      <c r="C56" s="120" t="s">
        <v>50</v>
      </c>
      <c r="D56" s="46" t="s">
        <v>22</v>
      </c>
      <c r="E56" s="46" t="s">
        <v>19</v>
      </c>
      <c r="F56" s="46" t="s">
        <v>26</v>
      </c>
      <c r="G56" s="46" t="s">
        <v>2</v>
      </c>
      <c r="H56" s="47">
        <v>13173.204</v>
      </c>
      <c r="I56" s="48">
        <v>4708.5209999999997</v>
      </c>
      <c r="J56" s="48">
        <f t="shared" si="4"/>
        <v>8464.6830000000009</v>
      </c>
      <c r="K56" s="185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</row>
    <row r="57" spans="1:201" s="5" customFormat="1" ht="30.75" customHeight="1" outlineLevel="1" x14ac:dyDescent="0.2">
      <c r="A57" s="217"/>
      <c r="B57" s="204"/>
      <c r="C57" s="120" t="s">
        <v>50</v>
      </c>
      <c r="D57" s="46" t="s">
        <v>58</v>
      </c>
      <c r="E57" s="46" t="s">
        <v>19</v>
      </c>
      <c r="F57" s="46" t="s">
        <v>26</v>
      </c>
      <c r="G57" s="46" t="s">
        <v>3</v>
      </c>
      <c r="H57" s="47">
        <v>6813.5</v>
      </c>
      <c r="I57" s="48">
        <v>2030.8040000000001</v>
      </c>
      <c r="J57" s="48">
        <f t="shared" si="4"/>
        <v>4782.6959999999999</v>
      </c>
      <c r="K57" s="187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</row>
    <row r="58" spans="1:201" s="5" customFormat="1" ht="86.25" customHeight="1" outlineLevel="1" x14ac:dyDescent="0.2">
      <c r="A58" s="217"/>
      <c r="B58" s="114" t="s">
        <v>90</v>
      </c>
      <c r="C58" s="120" t="s">
        <v>50</v>
      </c>
      <c r="D58" s="46" t="s">
        <v>22</v>
      </c>
      <c r="E58" s="46" t="s">
        <v>19</v>
      </c>
      <c r="F58" s="46" t="s">
        <v>91</v>
      </c>
      <c r="G58" s="46" t="s">
        <v>2</v>
      </c>
      <c r="H58" s="47">
        <v>35890.800000000003</v>
      </c>
      <c r="I58" s="48">
        <v>15282.491</v>
      </c>
      <c r="J58" s="48">
        <f t="shared" si="4"/>
        <v>20608.309000000001</v>
      </c>
      <c r="K58" s="67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</row>
    <row r="59" spans="1:201" s="5" customFormat="1" ht="78.75" outlineLevel="1" x14ac:dyDescent="0.2">
      <c r="A59" s="226"/>
      <c r="B59" s="121" t="s">
        <v>133</v>
      </c>
      <c r="C59" s="120" t="s">
        <v>50</v>
      </c>
      <c r="D59" s="46" t="s">
        <v>58</v>
      </c>
      <c r="E59" s="46" t="s">
        <v>19</v>
      </c>
      <c r="F59" s="46" t="s">
        <v>134</v>
      </c>
      <c r="G59" s="46" t="s">
        <v>3</v>
      </c>
      <c r="H59" s="94">
        <v>12051.5</v>
      </c>
      <c r="I59" s="94">
        <v>5895.7539999999999</v>
      </c>
      <c r="J59" s="48">
        <f t="shared" si="4"/>
        <v>6155.7460000000001</v>
      </c>
      <c r="K59" s="70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</row>
    <row r="60" spans="1:201" s="5" customFormat="1" ht="126.75" outlineLevel="1" thickBot="1" x14ac:dyDescent="0.25">
      <c r="A60" s="218"/>
      <c r="B60" s="122" t="s">
        <v>135</v>
      </c>
      <c r="C60" s="123" t="s">
        <v>50</v>
      </c>
      <c r="D60" s="95" t="s">
        <v>100</v>
      </c>
      <c r="E60" s="95" t="s">
        <v>19</v>
      </c>
      <c r="F60" s="95" t="s">
        <v>77</v>
      </c>
      <c r="G60" s="95" t="s">
        <v>3</v>
      </c>
      <c r="H60" s="82">
        <v>7594.6</v>
      </c>
      <c r="I60" s="108">
        <v>4823.0889999999999</v>
      </c>
      <c r="J60" s="108">
        <f t="shared" si="4"/>
        <v>2771.5110000000004</v>
      </c>
      <c r="K60" s="70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</row>
    <row r="61" spans="1:201" ht="33.75" customHeight="1" thickBot="1" x14ac:dyDescent="0.25">
      <c r="A61" s="225">
        <v>12</v>
      </c>
      <c r="B61" s="201" t="s">
        <v>78</v>
      </c>
      <c r="C61" s="80" t="s">
        <v>48</v>
      </c>
      <c r="D61" s="191"/>
      <c r="E61" s="191"/>
      <c r="F61" s="191"/>
      <c r="G61" s="191"/>
      <c r="H61" s="33">
        <f>SUM(H62:H65)</f>
        <v>7133.6460000000006</v>
      </c>
      <c r="I61" s="33">
        <f>SUM(I62:I65)</f>
        <v>552.57800000000009</v>
      </c>
      <c r="J61" s="33">
        <f>SUM(J62:J65)</f>
        <v>6581.0680000000002</v>
      </c>
      <c r="K61" s="35">
        <f>I61*100/H61</f>
        <v>7.7460810362611214</v>
      </c>
      <c r="L61" s="12"/>
    </row>
    <row r="62" spans="1:201" ht="30" customHeight="1" outlineLevel="1" x14ac:dyDescent="0.2">
      <c r="A62" s="217"/>
      <c r="B62" s="204"/>
      <c r="C62" s="96" t="s">
        <v>50</v>
      </c>
      <c r="D62" s="24" t="s">
        <v>20</v>
      </c>
      <c r="E62" s="24" t="s">
        <v>19</v>
      </c>
      <c r="F62" s="24" t="s">
        <v>27</v>
      </c>
      <c r="G62" s="91" t="s">
        <v>2</v>
      </c>
      <c r="H62" s="92">
        <v>6051.2460000000001</v>
      </c>
      <c r="I62" s="93">
        <v>439.495</v>
      </c>
      <c r="J62" s="38">
        <f>H62-I62</f>
        <v>5611.7510000000002</v>
      </c>
      <c r="K62" s="185"/>
    </row>
    <row r="63" spans="1:201" ht="27.75" customHeight="1" outlineLevel="1" x14ac:dyDescent="0.2">
      <c r="A63" s="217"/>
      <c r="B63" s="204"/>
      <c r="C63" s="117" t="s">
        <v>50</v>
      </c>
      <c r="D63" s="21" t="s">
        <v>22</v>
      </c>
      <c r="E63" s="21" t="s">
        <v>19</v>
      </c>
      <c r="F63" s="21" t="s">
        <v>27</v>
      </c>
      <c r="G63" s="46" t="s">
        <v>2</v>
      </c>
      <c r="H63" s="47">
        <v>1005.8049999999999</v>
      </c>
      <c r="I63" s="48">
        <v>79.055999999999997</v>
      </c>
      <c r="J63" s="45">
        <f>H63-I63</f>
        <v>926.74899999999991</v>
      </c>
      <c r="K63" s="187"/>
    </row>
    <row r="64" spans="1:201" ht="25.5" customHeight="1" outlineLevel="1" x14ac:dyDescent="0.2">
      <c r="A64" s="217"/>
      <c r="B64" s="204"/>
      <c r="C64" s="117" t="s">
        <v>50</v>
      </c>
      <c r="D64" s="21" t="s">
        <v>24</v>
      </c>
      <c r="E64" s="21" t="s">
        <v>19</v>
      </c>
      <c r="F64" s="21" t="s">
        <v>27</v>
      </c>
      <c r="G64" s="46" t="s">
        <v>4</v>
      </c>
      <c r="H64" s="47">
        <v>12</v>
      </c>
      <c r="I64" s="48">
        <v>0</v>
      </c>
      <c r="J64" s="45">
        <f>H64-I64</f>
        <v>12</v>
      </c>
      <c r="K64" s="187"/>
    </row>
    <row r="65" spans="1:13" ht="31.5" customHeight="1" outlineLevel="1" thickBot="1" x14ac:dyDescent="0.25">
      <c r="A65" s="218"/>
      <c r="B65" s="205"/>
      <c r="C65" s="124" t="s">
        <v>50</v>
      </c>
      <c r="D65" s="52" t="s">
        <v>28</v>
      </c>
      <c r="E65" s="52" t="s">
        <v>19</v>
      </c>
      <c r="F65" s="52" t="s">
        <v>27</v>
      </c>
      <c r="G65" s="52" t="s">
        <v>2</v>
      </c>
      <c r="H65" s="53">
        <v>64.594999999999999</v>
      </c>
      <c r="I65" s="54">
        <v>34.027000000000001</v>
      </c>
      <c r="J65" s="54">
        <f>H65-I65</f>
        <v>30.567999999999998</v>
      </c>
      <c r="K65" s="186"/>
    </row>
    <row r="66" spans="1:13" ht="30" customHeight="1" thickBot="1" x14ac:dyDescent="0.25">
      <c r="A66" s="225">
        <v>13</v>
      </c>
      <c r="B66" s="201" t="s">
        <v>79</v>
      </c>
      <c r="C66" s="80" t="s">
        <v>48</v>
      </c>
      <c r="D66" s="191"/>
      <c r="E66" s="191"/>
      <c r="F66" s="191"/>
      <c r="G66" s="191"/>
      <c r="H66" s="33">
        <f>SUM(H67:H71)</f>
        <v>12895</v>
      </c>
      <c r="I66" s="33">
        <f>SUM(I67:I71)</f>
        <v>3435</v>
      </c>
      <c r="J66" s="34">
        <f>SUM(J67:J71)</f>
        <v>9460</v>
      </c>
      <c r="K66" s="35">
        <f>I66*100/H66</f>
        <v>26.63823187281892</v>
      </c>
    </row>
    <row r="67" spans="1:13" ht="29.25" customHeight="1" x14ac:dyDescent="0.2">
      <c r="A67" s="217"/>
      <c r="B67" s="204"/>
      <c r="C67" s="96" t="s">
        <v>50</v>
      </c>
      <c r="D67" s="24" t="s">
        <v>20</v>
      </c>
      <c r="E67" s="24" t="s">
        <v>19</v>
      </c>
      <c r="F67" s="24" t="s">
        <v>29</v>
      </c>
      <c r="G67" s="91" t="s">
        <v>11</v>
      </c>
      <c r="H67" s="181">
        <v>3700</v>
      </c>
      <c r="I67" s="182">
        <v>425</v>
      </c>
      <c r="J67" s="38">
        <f>H67-I67</f>
        <v>3275</v>
      </c>
      <c r="K67" s="185"/>
    </row>
    <row r="68" spans="1:13" ht="24" customHeight="1" x14ac:dyDescent="0.2">
      <c r="A68" s="217"/>
      <c r="B68" s="204"/>
      <c r="C68" s="117" t="s">
        <v>50</v>
      </c>
      <c r="D68" s="21" t="s">
        <v>22</v>
      </c>
      <c r="E68" s="21" t="s">
        <v>19</v>
      </c>
      <c r="F68" s="21" t="s">
        <v>29</v>
      </c>
      <c r="G68" s="46" t="s">
        <v>11</v>
      </c>
      <c r="H68" s="178">
        <v>7320</v>
      </c>
      <c r="I68" s="179">
        <v>2350</v>
      </c>
      <c r="J68" s="45">
        <f>H68-I68</f>
        <v>4970</v>
      </c>
      <c r="K68" s="187"/>
    </row>
    <row r="69" spans="1:13" ht="27" customHeight="1" x14ac:dyDescent="0.2">
      <c r="A69" s="217"/>
      <c r="B69" s="204"/>
      <c r="C69" s="117" t="s">
        <v>50</v>
      </c>
      <c r="D69" s="21" t="s">
        <v>22</v>
      </c>
      <c r="E69" s="21" t="s">
        <v>19</v>
      </c>
      <c r="F69" s="21" t="s">
        <v>29</v>
      </c>
      <c r="G69" s="46" t="s">
        <v>2</v>
      </c>
      <c r="H69" s="178">
        <v>245</v>
      </c>
      <c r="I69" s="178">
        <v>0</v>
      </c>
      <c r="J69" s="45">
        <f>H69-I69</f>
        <v>245</v>
      </c>
      <c r="K69" s="187"/>
    </row>
    <row r="70" spans="1:13" ht="25.5" customHeight="1" x14ac:dyDescent="0.2">
      <c r="A70" s="226"/>
      <c r="B70" s="228"/>
      <c r="C70" s="117" t="s">
        <v>50</v>
      </c>
      <c r="D70" s="21" t="s">
        <v>24</v>
      </c>
      <c r="E70" s="21" t="s">
        <v>19</v>
      </c>
      <c r="F70" s="21" t="s">
        <v>29</v>
      </c>
      <c r="G70" s="95" t="s">
        <v>4</v>
      </c>
      <c r="H70" s="183">
        <v>100</v>
      </c>
      <c r="I70" s="183">
        <v>0</v>
      </c>
      <c r="J70" s="45">
        <f>H70-I70</f>
        <v>100</v>
      </c>
      <c r="K70" s="188"/>
    </row>
    <row r="71" spans="1:13" ht="25.5" customHeight="1" outlineLevel="1" thickBot="1" x14ac:dyDescent="0.25">
      <c r="A71" s="218"/>
      <c r="B71" s="205"/>
      <c r="C71" s="118" t="s">
        <v>50</v>
      </c>
      <c r="D71" s="22" t="s">
        <v>1</v>
      </c>
      <c r="E71" s="22" t="s">
        <v>19</v>
      </c>
      <c r="F71" s="22" t="s">
        <v>29</v>
      </c>
      <c r="G71" s="52" t="s">
        <v>3</v>
      </c>
      <c r="H71" s="180">
        <v>1530</v>
      </c>
      <c r="I71" s="180">
        <v>660</v>
      </c>
      <c r="J71" s="41">
        <f>H71-I71</f>
        <v>870</v>
      </c>
      <c r="K71" s="186"/>
    </row>
    <row r="72" spans="1:13" ht="26.25" customHeight="1" thickBot="1" x14ac:dyDescent="0.25">
      <c r="A72" s="225">
        <v>14</v>
      </c>
      <c r="B72" s="201" t="s">
        <v>80</v>
      </c>
      <c r="C72" s="80" t="s">
        <v>48</v>
      </c>
      <c r="D72" s="191"/>
      <c r="E72" s="191"/>
      <c r="F72" s="191"/>
      <c r="G72" s="191"/>
      <c r="H72" s="33">
        <f>SUM(H73:H75)</f>
        <v>112713.2</v>
      </c>
      <c r="I72" s="33">
        <f>SUM(I73:I75)</f>
        <v>54306.887000000002</v>
      </c>
      <c r="J72" s="33">
        <f>SUM(J73:J75)</f>
        <v>58406.312999999995</v>
      </c>
      <c r="K72" s="35">
        <f>I72*100/H72</f>
        <v>48.181479187885714</v>
      </c>
      <c r="L72" s="12"/>
    </row>
    <row r="73" spans="1:13" ht="25.5" customHeight="1" outlineLevel="1" x14ac:dyDescent="0.2">
      <c r="A73" s="217"/>
      <c r="B73" s="204"/>
      <c r="C73" s="96" t="s">
        <v>50</v>
      </c>
      <c r="D73" s="24" t="s">
        <v>24</v>
      </c>
      <c r="E73" s="24" t="s">
        <v>19</v>
      </c>
      <c r="F73" s="24" t="s">
        <v>30</v>
      </c>
      <c r="G73" s="24" t="s">
        <v>4</v>
      </c>
      <c r="H73" s="184">
        <v>64611</v>
      </c>
      <c r="I73" s="184">
        <v>30211.315999999999</v>
      </c>
      <c r="J73" s="38">
        <f t="shared" ref="J73:J100" si="5">H73-I73</f>
        <v>34399.684000000001</v>
      </c>
      <c r="K73" s="185"/>
      <c r="M73" s="12"/>
    </row>
    <row r="74" spans="1:13" ht="31.5" customHeight="1" outlineLevel="1" x14ac:dyDescent="0.2">
      <c r="A74" s="217"/>
      <c r="B74" s="209" t="s">
        <v>93</v>
      </c>
      <c r="C74" s="120" t="s">
        <v>50</v>
      </c>
      <c r="D74" s="46" t="s">
        <v>24</v>
      </c>
      <c r="E74" s="46" t="s">
        <v>19</v>
      </c>
      <c r="F74" s="46" t="s">
        <v>92</v>
      </c>
      <c r="G74" s="46" t="s">
        <v>4</v>
      </c>
      <c r="H74" s="178">
        <v>47622.14</v>
      </c>
      <c r="I74" s="179">
        <v>24095.571</v>
      </c>
      <c r="J74" s="48">
        <f t="shared" si="5"/>
        <v>23526.569</v>
      </c>
      <c r="K74" s="187"/>
    </row>
    <row r="75" spans="1:13" ht="38.25" customHeight="1" outlineLevel="1" thickBot="1" x14ac:dyDescent="0.25">
      <c r="A75" s="218"/>
      <c r="B75" s="220"/>
      <c r="C75" s="124" t="s">
        <v>50</v>
      </c>
      <c r="D75" s="52" t="s">
        <v>24</v>
      </c>
      <c r="E75" s="52" t="s">
        <v>19</v>
      </c>
      <c r="F75" s="52" t="s">
        <v>92</v>
      </c>
      <c r="G75" s="52" t="s">
        <v>8</v>
      </c>
      <c r="H75" s="180">
        <v>480.06</v>
      </c>
      <c r="I75" s="175">
        <v>0</v>
      </c>
      <c r="J75" s="54">
        <f t="shared" si="5"/>
        <v>480.06</v>
      </c>
      <c r="K75" s="186"/>
    </row>
    <row r="76" spans="1:13" ht="29.25" customHeight="1" outlineLevel="1" thickBot="1" x14ac:dyDescent="0.25">
      <c r="A76" s="206">
        <v>15</v>
      </c>
      <c r="B76" s="194" t="s">
        <v>60</v>
      </c>
      <c r="C76" s="97" t="s">
        <v>48</v>
      </c>
      <c r="D76" s="200"/>
      <c r="E76" s="200"/>
      <c r="F76" s="200"/>
      <c r="G76" s="200"/>
      <c r="H76" s="98">
        <f>SUM(H77:H90)</f>
        <v>2223454.0040000002</v>
      </c>
      <c r="I76" s="98">
        <f>SUM(I77:I90)</f>
        <v>1075650.666</v>
      </c>
      <c r="J76" s="98">
        <f>SUM(J77:J90)</f>
        <v>1147803.338</v>
      </c>
      <c r="K76" s="99">
        <f>I76*100/H76</f>
        <v>48.377464254484295</v>
      </c>
    </row>
    <row r="77" spans="1:13" ht="31.5" customHeight="1" outlineLevel="1" x14ac:dyDescent="0.2">
      <c r="A77" s="207"/>
      <c r="B77" s="196"/>
      <c r="C77" s="127" t="s">
        <v>50</v>
      </c>
      <c r="D77" s="72" t="s">
        <v>22</v>
      </c>
      <c r="E77" s="72" t="s">
        <v>19</v>
      </c>
      <c r="F77" s="72" t="s">
        <v>89</v>
      </c>
      <c r="G77" s="72" t="s">
        <v>11</v>
      </c>
      <c r="H77" s="73">
        <v>36827.923999999999</v>
      </c>
      <c r="I77" s="128">
        <v>1266.0160000000001</v>
      </c>
      <c r="J77" s="128">
        <f t="shared" si="5"/>
        <v>35561.907999999996</v>
      </c>
      <c r="K77" s="74"/>
    </row>
    <row r="78" spans="1:13" ht="30.75" customHeight="1" outlineLevel="1" x14ac:dyDescent="0.2">
      <c r="A78" s="207"/>
      <c r="B78" s="196"/>
      <c r="C78" s="129" t="s">
        <v>50</v>
      </c>
      <c r="D78" s="46" t="s">
        <v>22</v>
      </c>
      <c r="E78" s="46" t="s">
        <v>19</v>
      </c>
      <c r="F78" s="46" t="s">
        <v>89</v>
      </c>
      <c r="G78" s="46" t="s">
        <v>2</v>
      </c>
      <c r="H78" s="47">
        <v>206476.052</v>
      </c>
      <c r="I78" s="48">
        <v>102103.371</v>
      </c>
      <c r="J78" s="48">
        <f t="shared" si="5"/>
        <v>104372.681</v>
      </c>
      <c r="K78" s="67"/>
    </row>
    <row r="79" spans="1:13" ht="26.25" customHeight="1" outlineLevel="1" x14ac:dyDescent="0.2">
      <c r="A79" s="207"/>
      <c r="B79" s="196"/>
      <c r="C79" s="129" t="s">
        <v>49</v>
      </c>
      <c r="D79" s="46" t="s">
        <v>22</v>
      </c>
      <c r="E79" s="46" t="s">
        <v>0</v>
      </c>
      <c r="F79" s="46" t="s">
        <v>89</v>
      </c>
      <c r="G79" s="46" t="s">
        <v>21</v>
      </c>
      <c r="H79" s="47">
        <v>817332.59100000001</v>
      </c>
      <c r="I79" s="48">
        <v>165145.96599999999</v>
      </c>
      <c r="J79" s="48">
        <f t="shared" si="5"/>
        <v>652186.625</v>
      </c>
      <c r="K79" s="130"/>
    </row>
    <row r="80" spans="1:13" ht="23.25" customHeight="1" outlineLevel="1" x14ac:dyDescent="0.2">
      <c r="A80" s="207"/>
      <c r="B80" s="196"/>
      <c r="C80" s="129" t="s">
        <v>50</v>
      </c>
      <c r="D80" s="46" t="s">
        <v>22</v>
      </c>
      <c r="E80" s="46" t="s">
        <v>19</v>
      </c>
      <c r="F80" s="46" t="s">
        <v>89</v>
      </c>
      <c r="G80" s="46" t="s">
        <v>8</v>
      </c>
      <c r="H80" s="47">
        <v>685</v>
      </c>
      <c r="I80" s="48">
        <v>211.04400000000001</v>
      </c>
      <c r="J80" s="48">
        <f t="shared" si="5"/>
        <v>473.95600000000002</v>
      </c>
      <c r="K80" s="67"/>
    </row>
    <row r="81" spans="1:11" ht="23.25" customHeight="1" outlineLevel="1" x14ac:dyDescent="0.2">
      <c r="A81" s="207"/>
      <c r="B81" s="197"/>
      <c r="C81" s="129" t="s">
        <v>50</v>
      </c>
      <c r="D81" s="46" t="s">
        <v>124</v>
      </c>
      <c r="E81" s="46" t="s">
        <v>19</v>
      </c>
      <c r="F81" s="46" t="s">
        <v>89</v>
      </c>
      <c r="G81" s="46" t="s">
        <v>2</v>
      </c>
      <c r="H81" s="47">
        <v>340</v>
      </c>
      <c r="I81" s="48">
        <v>57.988</v>
      </c>
      <c r="J81" s="48">
        <f t="shared" si="5"/>
        <v>282.012</v>
      </c>
      <c r="K81" s="67"/>
    </row>
    <row r="82" spans="1:11" ht="58.5" customHeight="1" outlineLevel="1" x14ac:dyDescent="0.2">
      <c r="A82" s="207"/>
      <c r="B82" s="221" t="s">
        <v>136</v>
      </c>
      <c r="C82" s="129" t="s">
        <v>50</v>
      </c>
      <c r="D82" s="46" t="s">
        <v>22</v>
      </c>
      <c r="E82" s="46" t="s">
        <v>19</v>
      </c>
      <c r="F82" s="46" t="s">
        <v>137</v>
      </c>
      <c r="G82" s="46" t="s">
        <v>11</v>
      </c>
      <c r="H82" s="47">
        <v>1007026</v>
      </c>
      <c r="I82" s="48">
        <v>748111.549</v>
      </c>
      <c r="J82" s="48">
        <f t="shared" si="5"/>
        <v>258914.451</v>
      </c>
      <c r="K82" s="67"/>
    </row>
    <row r="83" spans="1:11" ht="54.75" customHeight="1" outlineLevel="1" x14ac:dyDescent="0.2">
      <c r="A83" s="207"/>
      <c r="B83" s="198"/>
      <c r="C83" s="129" t="s">
        <v>50</v>
      </c>
      <c r="D83" s="46" t="s">
        <v>22</v>
      </c>
      <c r="E83" s="46" t="s">
        <v>19</v>
      </c>
      <c r="F83" s="46" t="s">
        <v>137</v>
      </c>
      <c r="G83" s="46" t="s">
        <v>2</v>
      </c>
      <c r="H83" s="47">
        <v>17352</v>
      </c>
      <c r="I83" s="48">
        <v>596.67899999999997</v>
      </c>
      <c r="J83" s="48">
        <f t="shared" si="5"/>
        <v>16755.321</v>
      </c>
      <c r="K83" s="67"/>
    </row>
    <row r="84" spans="1:11" ht="55.5" customHeight="1" outlineLevel="1" x14ac:dyDescent="0.2">
      <c r="A84" s="207"/>
      <c r="B84" s="199"/>
      <c r="C84" s="129" t="s">
        <v>50</v>
      </c>
      <c r="D84" s="46" t="s">
        <v>124</v>
      </c>
      <c r="E84" s="46" t="s">
        <v>19</v>
      </c>
      <c r="F84" s="46" t="s">
        <v>137</v>
      </c>
      <c r="G84" s="46" t="s">
        <v>2</v>
      </c>
      <c r="H84" s="47">
        <v>70.5</v>
      </c>
      <c r="I84" s="48">
        <v>0</v>
      </c>
      <c r="J84" s="48">
        <f t="shared" si="5"/>
        <v>70.5</v>
      </c>
      <c r="K84" s="67"/>
    </row>
    <row r="85" spans="1:11" ht="111" customHeight="1" outlineLevel="1" x14ac:dyDescent="0.2">
      <c r="A85" s="207"/>
      <c r="B85" s="164" t="s">
        <v>169</v>
      </c>
      <c r="C85" s="129" t="s">
        <v>50</v>
      </c>
      <c r="D85" s="46" t="s">
        <v>22</v>
      </c>
      <c r="E85" s="46" t="s">
        <v>19</v>
      </c>
      <c r="F85" s="46" t="s">
        <v>170</v>
      </c>
      <c r="G85" s="46" t="s">
        <v>2</v>
      </c>
      <c r="H85" s="47">
        <v>2547</v>
      </c>
      <c r="I85" s="48">
        <v>0</v>
      </c>
      <c r="J85" s="48">
        <f t="shared" si="5"/>
        <v>2547</v>
      </c>
      <c r="K85" s="161"/>
    </row>
    <row r="86" spans="1:11" ht="132" customHeight="1" outlineLevel="1" x14ac:dyDescent="0.2">
      <c r="A86" s="207"/>
      <c r="B86" s="164" t="s">
        <v>171</v>
      </c>
      <c r="C86" s="129" t="s">
        <v>50</v>
      </c>
      <c r="D86" s="46" t="s">
        <v>22</v>
      </c>
      <c r="E86" s="46" t="s">
        <v>19</v>
      </c>
      <c r="F86" s="46" t="s">
        <v>172</v>
      </c>
      <c r="G86" s="46" t="s">
        <v>2</v>
      </c>
      <c r="H86" s="47">
        <v>231.74600000000001</v>
      </c>
      <c r="I86" s="48">
        <v>231.74600000000001</v>
      </c>
      <c r="J86" s="48">
        <f t="shared" si="5"/>
        <v>0</v>
      </c>
      <c r="K86" s="161"/>
    </row>
    <row r="87" spans="1:11" ht="132" customHeight="1" outlineLevel="1" x14ac:dyDescent="0.2">
      <c r="A87" s="207"/>
      <c r="B87" s="164" t="s">
        <v>167</v>
      </c>
      <c r="C87" s="129" t="s">
        <v>50</v>
      </c>
      <c r="D87" s="46" t="s">
        <v>22</v>
      </c>
      <c r="E87" s="46" t="s">
        <v>19</v>
      </c>
      <c r="F87" s="46" t="s">
        <v>173</v>
      </c>
      <c r="G87" s="46" t="s">
        <v>11</v>
      </c>
      <c r="H87" s="47">
        <v>24507.591</v>
      </c>
      <c r="I87" s="48">
        <v>0</v>
      </c>
      <c r="J87" s="48">
        <f t="shared" si="5"/>
        <v>24507.591</v>
      </c>
      <c r="K87" s="161"/>
    </row>
    <row r="88" spans="1:11" ht="157.5" outlineLevel="1" x14ac:dyDescent="0.2">
      <c r="A88" s="207"/>
      <c r="B88" s="125" t="s">
        <v>138</v>
      </c>
      <c r="C88" s="129" t="s">
        <v>50</v>
      </c>
      <c r="D88" s="46" t="s">
        <v>22</v>
      </c>
      <c r="E88" s="46" t="s">
        <v>19</v>
      </c>
      <c r="F88" s="46" t="s">
        <v>112</v>
      </c>
      <c r="G88" s="46" t="s">
        <v>11</v>
      </c>
      <c r="H88" s="47">
        <v>103682.7</v>
      </c>
      <c r="I88" s="48">
        <v>54782.718000000001</v>
      </c>
      <c r="J88" s="48">
        <f t="shared" si="5"/>
        <v>48899.981999999996</v>
      </c>
      <c r="K88" s="67"/>
    </row>
    <row r="89" spans="1:11" ht="94.5" outlineLevel="1" x14ac:dyDescent="0.2">
      <c r="A89" s="207"/>
      <c r="B89" s="125" t="s">
        <v>139</v>
      </c>
      <c r="C89" s="129" t="s">
        <v>50</v>
      </c>
      <c r="D89" s="46" t="s">
        <v>28</v>
      </c>
      <c r="E89" s="46" t="s">
        <v>19</v>
      </c>
      <c r="F89" s="46" t="s">
        <v>110</v>
      </c>
      <c r="G89" s="46" t="s">
        <v>11</v>
      </c>
      <c r="H89" s="47">
        <v>1546.8</v>
      </c>
      <c r="I89" s="48">
        <v>601.15</v>
      </c>
      <c r="J89" s="48">
        <f t="shared" si="5"/>
        <v>945.65</v>
      </c>
      <c r="K89" s="67"/>
    </row>
    <row r="90" spans="1:11" ht="111" outlineLevel="1" thickBot="1" x14ac:dyDescent="0.25">
      <c r="A90" s="208"/>
      <c r="B90" s="126" t="s">
        <v>140</v>
      </c>
      <c r="C90" s="131" t="s">
        <v>50</v>
      </c>
      <c r="D90" s="52" t="s">
        <v>28</v>
      </c>
      <c r="E90" s="52" t="s">
        <v>19</v>
      </c>
      <c r="F90" s="52" t="s">
        <v>111</v>
      </c>
      <c r="G90" s="52" t="s">
        <v>11</v>
      </c>
      <c r="H90" s="53">
        <v>4828.1000000000004</v>
      </c>
      <c r="I90" s="54">
        <v>2542.4389999999999</v>
      </c>
      <c r="J90" s="54">
        <f t="shared" si="5"/>
        <v>2285.6610000000005</v>
      </c>
      <c r="K90" s="68"/>
    </row>
    <row r="91" spans="1:11" ht="28.5" customHeight="1" outlineLevel="1" thickBot="1" x14ac:dyDescent="0.25">
      <c r="A91" s="206">
        <v>16</v>
      </c>
      <c r="B91" s="194" t="s">
        <v>141</v>
      </c>
      <c r="C91" s="88" t="s">
        <v>48</v>
      </c>
      <c r="D91" s="190"/>
      <c r="E91" s="190"/>
      <c r="F91" s="190"/>
      <c r="G91" s="190"/>
      <c r="H91" s="90">
        <f>SUM(H92:H95)</f>
        <v>208322.70200000002</v>
      </c>
      <c r="I91" s="90">
        <f>SUM(I92:I95)</f>
        <v>79145.795000000013</v>
      </c>
      <c r="J91" s="90">
        <f>SUM(J92:J95)</f>
        <v>129176.90700000001</v>
      </c>
      <c r="K91" s="66">
        <f>I91*100/H91</f>
        <v>37.991920342891866</v>
      </c>
    </row>
    <row r="92" spans="1:11" ht="37.5" customHeight="1" outlineLevel="1" thickBot="1" x14ac:dyDescent="0.25">
      <c r="A92" s="207"/>
      <c r="B92" s="222"/>
      <c r="C92" s="76" t="s">
        <v>50</v>
      </c>
      <c r="D92" s="77" t="s">
        <v>124</v>
      </c>
      <c r="E92" s="77" t="s">
        <v>19</v>
      </c>
      <c r="F92" s="77" t="s">
        <v>142</v>
      </c>
      <c r="G92" s="77" t="s">
        <v>2</v>
      </c>
      <c r="H92" s="78">
        <v>120</v>
      </c>
      <c r="I92" s="79">
        <v>98</v>
      </c>
      <c r="J92" s="54">
        <f t="shared" si="5"/>
        <v>22</v>
      </c>
      <c r="K92" s="56"/>
    </row>
    <row r="93" spans="1:11" ht="32.25" customHeight="1" outlineLevel="1" thickBot="1" x14ac:dyDescent="0.25">
      <c r="A93" s="207"/>
      <c r="B93" s="223"/>
      <c r="C93" s="76" t="s">
        <v>50</v>
      </c>
      <c r="D93" s="77" t="s">
        <v>28</v>
      </c>
      <c r="E93" s="77" t="s">
        <v>19</v>
      </c>
      <c r="F93" s="77" t="s">
        <v>142</v>
      </c>
      <c r="G93" s="77" t="s">
        <v>11</v>
      </c>
      <c r="H93" s="78">
        <v>180500.60200000001</v>
      </c>
      <c r="I93" s="79">
        <v>71531.532000000007</v>
      </c>
      <c r="J93" s="54">
        <f t="shared" si="5"/>
        <v>108969.07</v>
      </c>
      <c r="K93" s="56"/>
    </row>
    <row r="94" spans="1:11" ht="30.75" customHeight="1" outlineLevel="1" thickBot="1" x14ac:dyDescent="0.25">
      <c r="A94" s="207"/>
      <c r="B94" s="223"/>
      <c r="C94" s="76" t="s">
        <v>50</v>
      </c>
      <c r="D94" s="77" t="s">
        <v>28</v>
      </c>
      <c r="E94" s="77" t="s">
        <v>19</v>
      </c>
      <c r="F94" s="77" t="s">
        <v>142</v>
      </c>
      <c r="G94" s="77" t="s">
        <v>2</v>
      </c>
      <c r="H94" s="78">
        <v>27663.4</v>
      </c>
      <c r="I94" s="79">
        <v>7509.1059999999998</v>
      </c>
      <c r="J94" s="54">
        <f t="shared" si="5"/>
        <v>20154.294000000002</v>
      </c>
      <c r="K94" s="56"/>
    </row>
    <row r="95" spans="1:11" ht="25.5" customHeight="1" outlineLevel="1" thickBot="1" x14ac:dyDescent="0.25">
      <c r="A95" s="208"/>
      <c r="B95" s="224"/>
      <c r="C95" s="84" t="s">
        <v>50</v>
      </c>
      <c r="D95" s="105" t="s">
        <v>28</v>
      </c>
      <c r="E95" s="105" t="s">
        <v>19</v>
      </c>
      <c r="F95" s="105" t="s">
        <v>142</v>
      </c>
      <c r="G95" s="105" t="s">
        <v>8</v>
      </c>
      <c r="H95" s="106">
        <v>38.700000000000003</v>
      </c>
      <c r="I95" s="107">
        <v>7.157</v>
      </c>
      <c r="J95" s="108">
        <f t="shared" si="5"/>
        <v>31.543000000000003</v>
      </c>
      <c r="K95" s="62"/>
    </row>
    <row r="96" spans="1:11" ht="28.5" customHeight="1" outlineLevel="1" thickBot="1" x14ac:dyDescent="0.25">
      <c r="A96" s="240">
        <v>17</v>
      </c>
      <c r="B96" s="241" t="s">
        <v>143</v>
      </c>
      <c r="C96" s="32" t="s">
        <v>48</v>
      </c>
      <c r="D96" s="191"/>
      <c r="E96" s="191"/>
      <c r="F96" s="191"/>
      <c r="G96" s="191"/>
      <c r="H96" s="33">
        <f>SUM(H97:H100)</f>
        <v>104557.08</v>
      </c>
      <c r="I96" s="33">
        <f>SUM(I97:I100)</f>
        <v>41904.578999999998</v>
      </c>
      <c r="J96" s="33">
        <f>SUM(J97:J100)</f>
        <v>62652.500999999997</v>
      </c>
      <c r="K96" s="35">
        <f>I96*100/H96</f>
        <v>40.078184088538052</v>
      </c>
    </row>
    <row r="97" spans="1:12" ht="47.25" outlineLevel="1" x14ac:dyDescent="0.2">
      <c r="A97" s="207"/>
      <c r="B97" s="242"/>
      <c r="C97" s="127" t="s">
        <v>103</v>
      </c>
      <c r="D97" s="72" t="s">
        <v>124</v>
      </c>
      <c r="E97" s="72" t="s">
        <v>9</v>
      </c>
      <c r="F97" s="72" t="s">
        <v>144</v>
      </c>
      <c r="G97" s="72" t="s">
        <v>2</v>
      </c>
      <c r="H97" s="73">
        <v>250</v>
      </c>
      <c r="I97" s="128">
        <v>10</v>
      </c>
      <c r="J97" s="128">
        <f t="shared" si="5"/>
        <v>240</v>
      </c>
      <c r="K97" s="74"/>
    </row>
    <row r="98" spans="1:12" ht="47.25" outlineLevel="1" x14ac:dyDescent="0.2">
      <c r="A98" s="207"/>
      <c r="B98" s="238"/>
      <c r="C98" s="129" t="s">
        <v>103</v>
      </c>
      <c r="D98" s="46" t="s">
        <v>145</v>
      </c>
      <c r="E98" s="46" t="s">
        <v>9</v>
      </c>
      <c r="F98" s="46" t="s">
        <v>144</v>
      </c>
      <c r="G98" s="46" t="s">
        <v>11</v>
      </c>
      <c r="H98" s="47">
        <v>94974.3</v>
      </c>
      <c r="I98" s="48">
        <v>38380.057000000001</v>
      </c>
      <c r="J98" s="48">
        <f t="shared" si="5"/>
        <v>56594.243000000002</v>
      </c>
      <c r="K98" s="67"/>
    </row>
    <row r="99" spans="1:12" ht="47.25" outlineLevel="1" x14ac:dyDescent="0.2">
      <c r="A99" s="207"/>
      <c r="B99" s="238"/>
      <c r="C99" s="129" t="s">
        <v>103</v>
      </c>
      <c r="D99" s="46" t="s">
        <v>145</v>
      </c>
      <c r="E99" s="46" t="s">
        <v>9</v>
      </c>
      <c r="F99" s="46" t="s">
        <v>144</v>
      </c>
      <c r="G99" s="46" t="s">
        <v>2</v>
      </c>
      <c r="H99" s="47">
        <v>9306.48</v>
      </c>
      <c r="I99" s="48">
        <v>3510.4369999999999</v>
      </c>
      <c r="J99" s="48">
        <f t="shared" si="5"/>
        <v>5796.0429999999997</v>
      </c>
      <c r="K99" s="67"/>
    </row>
    <row r="100" spans="1:12" ht="48" outlineLevel="1" thickBot="1" x14ac:dyDescent="0.25">
      <c r="A100" s="208"/>
      <c r="B100" s="211"/>
      <c r="C100" s="131" t="s">
        <v>103</v>
      </c>
      <c r="D100" s="52" t="s">
        <v>145</v>
      </c>
      <c r="E100" s="52" t="s">
        <v>9</v>
      </c>
      <c r="F100" s="52" t="s">
        <v>144</v>
      </c>
      <c r="G100" s="52" t="s">
        <v>8</v>
      </c>
      <c r="H100" s="53">
        <v>26.3</v>
      </c>
      <c r="I100" s="54">
        <v>4.085</v>
      </c>
      <c r="J100" s="54">
        <f t="shared" si="5"/>
        <v>22.215</v>
      </c>
      <c r="K100" s="68"/>
    </row>
    <row r="101" spans="1:12" ht="31.5" customHeight="1" x14ac:dyDescent="0.2">
      <c r="A101" s="216">
        <v>18</v>
      </c>
      <c r="B101" s="194" t="s">
        <v>81</v>
      </c>
      <c r="C101" s="97" t="s">
        <v>48</v>
      </c>
      <c r="D101" s="200"/>
      <c r="E101" s="200"/>
      <c r="F101" s="200"/>
      <c r="G101" s="200"/>
      <c r="H101" s="98">
        <f>SUM(H102:H110)</f>
        <v>217469.79500000001</v>
      </c>
      <c r="I101" s="98">
        <f>SUM(I102:I110)</f>
        <v>103651.91499999999</v>
      </c>
      <c r="J101" s="98">
        <f>SUM(J102:J110)</f>
        <v>113817.88</v>
      </c>
      <c r="K101" s="99">
        <f>I101*100/H101</f>
        <v>47.66267195865062</v>
      </c>
    </row>
    <row r="102" spans="1:12" ht="47.25" outlineLevel="1" x14ac:dyDescent="0.2">
      <c r="A102" s="217"/>
      <c r="B102" s="195"/>
      <c r="C102" s="129" t="s">
        <v>103</v>
      </c>
      <c r="D102" s="21" t="s">
        <v>32</v>
      </c>
      <c r="E102" s="21" t="s">
        <v>9</v>
      </c>
      <c r="F102" s="21" t="s">
        <v>31</v>
      </c>
      <c r="G102" s="21" t="s">
        <v>11</v>
      </c>
      <c r="H102" s="44">
        <v>20768.022000000001</v>
      </c>
      <c r="I102" s="44">
        <v>9249.4879999999994</v>
      </c>
      <c r="J102" s="45">
        <f t="shared" ref="J102:J110" si="6">H102-I102</f>
        <v>11518.534000000001</v>
      </c>
      <c r="K102" s="187"/>
    </row>
    <row r="103" spans="1:12" ht="47.25" outlineLevel="1" x14ac:dyDescent="0.2">
      <c r="A103" s="217"/>
      <c r="B103" s="195"/>
      <c r="C103" s="129" t="s">
        <v>103</v>
      </c>
      <c r="D103" s="49" t="s">
        <v>32</v>
      </c>
      <c r="E103" s="49" t="s">
        <v>9</v>
      </c>
      <c r="F103" s="49" t="s">
        <v>31</v>
      </c>
      <c r="G103" s="49" t="s">
        <v>2</v>
      </c>
      <c r="H103" s="44">
        <v>7072.6360000000004</v>
      </c>
      <c r="I103" s="44">
        <v>3387.2660000000001</v>
      </c>
      <c r="J103" s="45">
        <f t="shared" si="6"/>
        <v>3685.3700000000003</v>
      </c>
      <c r="K103" s="187"/>
    </row>
    <row r="104" spans="1:12" ht="47.25" outlineLevel="1" x14ac:dyDescent="0.2">
      <c r="A104" s="217"/>
      <c r="B104" s="196"/>
      <c r="C104" s="129" t="s">
        <v>103</v>
      </c>
      <c r="D104" s="49" t="s">
        <v>32</v>
      </c>
      <c r="E104" s="49" t="s">
        <v>9</v>
      </c>
      <c r="F104" s="49" t="s">
        <v>31</v>
      </c>
      <c r="G104" s="49" t="s">
        <v>8</v>
      </c>
      <c r="H104" s="44">
        <v>1.4</v>
      </c>
      <c r="I104" s="44">
        <v>0.39300000000000002</v>
      </c>
      <c r="J104" s="45">
        <f t="shared" si="6"/>
        <v>1.0069999999999999</v>
      </c>
      <c r="K104" s="187"/>
    </row>
    <row r="105" spans="1:12" ht="47.25" outlineLevel="1" x14ac:dyDescent="0.2">
      <c r="A105" s="217"/>
      <c r="B105" s="197"/>
      <c r="C105" s="129" t="s">
        <v>103</v>
      </c>
      <c r="D105" s="49" t="s">
        <v>32</v>
      </c>
      <c r="E105" s="49" t="s">
        <v>9</v>
      </c>
      <c r="F105" s="49" t="s">
        <v>31</v>
      </c>
      <c r="G105" s="49" t="s">
        <v>4</v>
      </c>
      <c r="H105" s="44">
        <v>52832.442000000003</v>
      </c>
      <c r="I105" s="44">
        <v>24102.558000000001</v>
      </c>
      <c r="J105" s="45">
        <f t="shared" si="6"/>
        <v>28729.884000000002</v>
      </c>
      <c r="K105" s="187"/>
    </row>
    <row r="106" spans="1:12" ht="47.25" outlineLevel="1" x14ac:dyDescent="0.2">
      <c r="A106" s="217"/>
      <c r="B106" s="198"/>
      <c r="C106" s="129" t="s">
        <v>103</v>
      </c>
      <c r="D106" s="49" t="s">
        <v>32</v>
      </c>
      <c r="E106" s="49" t="s">
        <v>9</v>
      </c>
      <c r="F106" s="49" t="s">
        <v>147</v>
      </c>
      <c r="G106" s="49" t="s">
        <v>11</v>
      </c>
      <c r="H106" s="44">
        <v>12863.13</v>
      </c>
      <c r="I106" s="44">
        <v>5135.915</v>
      </c>
      <c r="J106" s="45">
        <f t="shared" si="6"/>
        <v>7727.2149999999992</v>
      </c>
      <c r="K106" s="187"/>
    </row>
    <row r="107" spans="1:12" ht="47.25" outlineLevel="1" x14ac:dyDescent="0.2">
      <c r="A107" s="217"/>
      <c r="B107" s="199"/>
      <c r="C107" s="129" t="s">
        <v>103</v>
      </c>
      <c r="D107" s="21" t="s">
        <v>32</v>
      </c>
      <c r="E107" s="21" t="s">
        <v>9</v>
      </c>
      <c r="F107" s="21" t="s">
        <v>147</v>
      </c>
      <c r="G107" s="21" t="s">
        <v>2</v>
      </c>
      <c r="H107" s="44">
        <v>3075.6</v>
      </c>
      <c r="I107" s="44">
        <v>1533.097</v>
      </c>
      <c r="J107" s="45">
        <f t="shared" si="6"/>
        <v>1542.5029999999999</v>
      </c>
      <c r="K107" s="187"/>
    </row>
    <row r="108" spans="1:12" ht="47.25" outlineLevel="1" x14ac:dyDescent="0.2">
      <c r="A108" s="217"/>
      <c r="B108" s="160" t="s">
        <v>148</v>
      </c>
      <c r="C108" s="129" t="s">
        <v>103</v>
      </c>
      <c r="D108" s="21" t="s">
        <v>24</v>
      </c>
      <c r="E108" s="21" t="s">
        <v>9</v>
      </c>
      <c r="F108" s="21" t="s">
        <v>146</v>
      </c>
      <c r="G108" s="21" t="s">
        <v>4</v>
      </c>
      <c r="H108" s="44">
        <v>60710.781999999999</v>
      </c>
      <c r="I108" s="44">
        <v>34381.256999999998</v>
      </c>
      <c r="J108" s="45">
        <f t="shared" si="6"/>
        <v>26329.525000000001</v>
      </c>
      <c r="K108" s="187"/>
    </row>
    <row r="109" spans="1:12" ht="47.25" outlineLevel="1" x14ac:dyDescent="0.2">
      <c r="A109" s="217"/>
      <c r="B109" s="125" t="s">
        <v>82</v>
      </c>
      <c r="C109" s="134" t="s">
        <v>103</v>
      </c>
      <c r="D109" s="21" t="s">
        <v>32</v>
      </c>
      <c r="E109" s="21" t="s">
        <v>9</v>
      </c>
      <c r="F109" s="21" t="s">
        <v>96</v>
      </c>
      <c r="G109" s="21" t="s">
        <v>4</v>
      </c>
      <c r="H109" s="47">
        <v>59716.712</v>
      </c>
      <c r="I109" s="45">
        <v>25432.87</v>
      </c>
      <c r="J109" s="45">
        <f t="shared" si="6"/>
        <v>34283.842000000004</v>
      </c>
      <c r="K109" s="187"/>
    </row>
    <row r="110" spans="1:12" ht="63.75" outlineLevel="1" thickBot="1" x14ac:dyDescent="0.25">
      <c r="A110" s="218"/>
      <c r="B110" s="126" t="s">
        <v>113</v>
      </c>
      <c r="C110" s="135" t="s">
        <v>103</v>
      </c>
      <c r="D110" s="22" t="s">
        <v>32</v>
      </c>
      <c r="E110" s="22" t="s">
        <v>9</v>
      </c>
      <c r="F110" s="22" t="s">
        <v>99</v>
      </c>
      <c r="G110" s="22" t="s">
        <v>4</v>
      </c>
      <c r="H110" s="40">
        <v>429.07100000000003</v>
      </c>
      <c r="I110" s="40">
        <v>429.07100000000003</v>
      </c>
      <c r="J110" s="41">
        <f t="shared" si="6"/>
        <v>0</v>
      </c>
      <c r="K110" s="186"/>
    </row>
    <row r="111" spans="1:12" ht="23.25" customHeight="1" thickBot="1" x14ac:dyDescent="0.25">
      <c r="A111" s="225">
        <v>19</v>
      </c>
      <c r="B111" s="201" t="s">
        <v>83</v>
      </c>
      <c r="C111" s="140" t="s">
        <v>48</v>
      </c>
      <c r="D111" s="219"/>
      <c r="E111" s="219"/>
      <c r="F111" s="219"/>
      <c r="G111" s="219"/>
      <c r="H111" s="141">
        <f>SUM(H112:H113)</f>
        <v>361899.47899999999</v>
      </c>
      <c r="I111" s="141">
        <f>SUM(I112:I113)</f>
        <v>170798.95800000001</v>
      </c>
      <c r="J111" s="141">
        <f>SUM(J112:J113)</f>
        <v>191100.52099999998</v>
      </c>
      <c r="K111" s="142">
        <f>I111*100/H111</f>
        <v>47.19513785207743</v>
      </c>
      <c r="L111" s="12"/>
    </row>
    <row r="112" spans="1:12" ht="48.75" customHeight="1" x14ac:dyDescent="0.2">
      <c r="A112" s="217"/>
      <c r="B112" s="202"/>
      <c r="C112" s="136" t="s">
        <v>109</v>
      </c>
      <c r="D112" s="132" t="s">
        <v>34</v>
      </c>
      <c r="E112" s="132" t="s">
        <v>0</v>
      </c>
      <c r="F112" s="132" t="s">
        <v>33</v>
      </c>
      <c r="G112" s="132" t="s">
        <v>21</v>
      </c>
      <c r="H112" s="133">
        <v>13903</v>
      </c>
      <c r="I112" s="133">
        <v>0</v>
      </c>
      <c r="J112" s="139">
        <f>H112-I112</f>
        <v>13903</v>
      </c>
      <c r="K112" s="192"/>
      <c r="L112" s="12"/>
    </row>
    <row r="113" spans="1:201" ht="30" customHeight="1" thickBot="1" x14ac:dyDescent="0.25">
      <c r="A113" s="217"/>
      <c r="B113" s="203"/>
      <c r="C113" s="43" t="s">
        <v>103</v>
      </c>
      <c r="D113" s="22" t="s">
        <v>34</v>
      </c>
      <c r="E113" s="22" t="s">
        <v>9</v>
      </c>
      <c r="F113" s="22" t="s">
        <v>33</v>
      </c>
      <c r="G113" s="22" t="s">
        <v>4</v>
      </c>
      <c r="H113" s="40">
        <v>347996.47899999999</v>
      </c>
      <c r="I113" s="40">
        <v>170798.95800000001</v>
      </c>
      <c r="J113" s="41">
        <f>H113-I113</f>
        <v>177197.52099999998</v>
      </c>
      <c r="K113" s="193"/>
      <c r="L113" s="12"/>
    </row>
    <row r="114" spans="1:201" ht="30.75" customHeight="1" thickBot="1" x14ac:dyDescent="0.25">
      <c r="A114" s="225">
        <v>20</v>
      </c>
      <c r="B114" s="201" t="s">
        <v>84</v>
      </c>
      <c r="C114" s="88" t="s">
        <v>48</v>
      </c>
      <c r="D114" s="190"/>
      <c r="E114" s="190"/>
      <c r="F114" s="190"/>
      <c r="G114" s="190"/>
      <c r="H114" s="90">
        <f>SUM(H115:H117)</f>
        <v>7730</v>
      </c>
      <c r="I114" s="90">
        <f>SUM(I115:I117)</f>
        <v>130</v>
      </c>
      <c r="J114" s="90">
        <f>SUM(J115:J117)</f>
        <v>7600</v>
      </c>
      <c r="K114" s="66">
        <f>I114*100/H114</f>
        <v>1.6817593790426908</v>
      </c>
      <c r="L114" s="12"/>
    </row>
    <row r="115" spans="1:201" ht="27.75" customHeight="1" outlineLevel="1" x14ac:dyDescent="0.2">
      <c r="A115" s="217"/>
      <c r="B115" s="204"/>
      <c r="C115" s="137" t="s">
        <v>50</v>
      </c>
      <c r="D115" s="132" t="s">
        <v>20</v>
      </c>
      <c r="E115" s="132" t="s">
        <v>19</v>
      </c>
      <c r="F115" s="132" t="s">
        <v>35</v>
      </c>
      <c r="G115" s="132" t="s">
        <v>2</v>
      </c>
      <c r="H115" s="138">
        <v>5100</v>
      </c>
      <c r="I115" s="133">
        <v>0</v>
      </c>
      <c r="J115" s="139">
        <f>H115-I115</f>
        <v>5100</v>
      </c>
      <c r="K115" s="189"/>
    </row>
    <row r="116" spans="1:201" ht="25.5" customHeight="1" outlineLevel="1" x14ac:dyDescent="0.2">
      <c r="A116" s="217"/>
      <c r="B116" s="204"/>
      <c r="C116" s="134" t="s">
        <v>50</v>
      </c>
      <c r="D116" s="21" t="s">
        <v>22</v>
      </c>
      <c r="E116" s="21" t="s">
        <v>19</v>
      </c>
      <c r="F116" s="21" t="s">
        <v>35</v>
      </c>
      <c r="G116" s="21" t="s">
        <v>2</v>
      </c>
      <c r="H116" s="23">
        <v>130</v>
      </c>
      <c r="I116" s="44">
        <v>130</v>
      </c>
      <c r="J116" s="45">
        <f>H116-I116</f>
        <v>0</v>
      </c>
      <c r="K116" s="187"/>
    </row>
    <row r="117" spans="1:201" ht="23.25" customHeight="1" outlineLevel="1" thickBot="1" x14ac:dyDescent="0.25">
      <c r="A117" s="217"/>
      <c r="B117" s="204"/>
      <c r="C117" s="134" t="s">
        <v>50</v>
      </c>
      <c r="D117" s="21" t="s">
        <v>22</v>
      </c>
      <c r="E117" s="21" t="s">
        <v>19</v>
      </c>
      <c r="F117" s="21" t="s">
        <v>35</v>
      </c>
      <c r="G117" s="21" t="s">
        <v>2</v>
      </c>
      <c r="H117" s="23">
        <v>2500</v>
      </c>
      <c r="I117" s="44">
        <v>0</v>
      </c>
      <c r="J117" s="45">
        <f>H117-I117</f>
        <v>2500</v>
      </c>
      <c r="K117" s="187"/>
    </row>
    <row r="118" spans="1:201" ht="27" customHeight="1" thickBot="1" x14ac:dyDescent="0.25">
      <c r="A118" s="212">
        <v>21</v>
      </c>
      <c r="B118" s="201" t="s">
        <v>85</v>
      </c>
      <c r="C118" s="80" t="s">
        <v>48</v>
      </c>
      <c r="D118" s="191"/>
      <c r="E118" s="191"/>
      <c r="F118" s="191"/>
      <c r="G118" s="191"/>
      <c r="H118" s="33">
        <f>SUM(H119:H123)</f>
        <v>134426.76</v>
      </c>
      <c r="I118" s="33">
        <f>SUM(I119:I123)</f>
        <v>26029.923000000003</v>
      </c>
      <c r="J118" s="33">
        <f>SUM(J119:J123)</f>
        <v>108396.837</v>
      </c>
      <c r="K118" s="35">
        <f>I118*100/H118</f>
        <v>19.363646791754856</v>
      </c>
      <c r="L118" s="12"/>
    </row>
    <row r="119" spans="1:201" ht="32.25" customHeight="1" outlineLevel="1" x14ac:dyDescent="0.2">
      <c r="A119" s="213"/>
      <c r="B119" s="204"/>
      <c r="C119" s="143" t="s">
        <v>49</v>
      </c>
      <c r="D119" s="132" t="s">
        <v>15</v>
      </c>
      <c r="E119" s="132" t="s">
        <v>0</v>
      </c>
      <c r="F119" s="132" t="s">
        <v>36</v>
      </c>
      <c r="G119" s="132" t="s">
        <v>2</v>
      </c>
      <c r="H119" s="133">
        <v>4173.47</v>
      </c>
      <c r="I119" s="133">
        <v>4173.47</v>
      </c>
      <c r="J119" s="139">
        <f>H119-I119</f>
        <v>0</v>
      </c>
      <c r="K119" s="189"/>
    </row>
    <row r="120" spans="1:201" ht="31.5" outlineLevel="1" x14ac:dyDescent="0.2">
      <c r="A120" s="213"/>
      <c r="B120" s="204"/>
      <c r="C120" s="144" t="s">
        <v>174</v>
      </c>
      <c r="D120" s="21" t="s">
        <v>15</v>
      </c>
      <c r="E120" s="21" t="s">
        <v>149</v>
      </c>
      <c r="F120" s="21" t="s">
        <v>36</v>
      </c>
      <c r="G120" s="21" t="s">
        <v>150</v>
      </c>
      <c r="H120" s="44">
        <v>94277.447</v>
      </c>
      <c r="I120" s="44">
        <v>1967.9469999999999</v>
      </c>
      <c r="J120" s="45">
        <f>H120-I120</f>
        <v>92309.5</v>
      </c>
      <c r="K120" s="187"/>
    </row>
    <row r="121" spans="1:201" ht="29.25" customHeight="1" outlineLevel="1" x14ac:dyDescent="0.2">
      <c r="A121" s="213"/>
      <c r="B121" s="204"/>
      <c r="C121" s="145" t="s">
        <v>175</v>
      </c>
      <c r="D121" s="21" t="s">
        <v>24</v>
      </c>
      <c r="E121" s="21" t="s">
        <v>19</v>
      </c>
      <c r="F121" s="21" t="s">
        <v>36</v>
      </c>
      <c r="G121" s="21" t="s">
        <v>4</v>
      </c>
      <c r="H121" s="44">
        <v>260</v>
      </c>
      <c r="I121" s="44">
        <v>40</v>
      </c>
      <c r="J121" s="45">
        <f>H121-I121</f>
        <v>220</v>
      </c>
      <c r="K121" s="187"/>
    </row>
    <row r="122" spans="1:201" ht="34.5" customHeight="1" outlineLevel="1" x14ac:dyDescent="0.2">
      <c r="A122" s="213"/>
      <c r="B122" s="209" t="s">
        <v>115</v>
      </c>
      <c r="C122" s="145" t="s">
        <v>49</v>
      </c>
      <c r="D122" s="21" t="s">
        <v>15</v>
      </c>
      <c r="E122" s="21" t="s">
        <v>0</v>
      </c>
      <c r="F122" s="21" t="s">
        <v>114</v>
      </c>
      <c r="G122" s="21" t="s">
        <v>2</v>
      </c>
      <c r="H122" s="44">
        <v>35457.605000000003</v>
      </c>
      <c r="I122" s="44">
        <v>19848.506000000001</v>
      </c>
      <c r="J122" s="45">
        <f>H122-I122</f>
        <v>15609.099000000002</v>
      </c>
      <c r="K122" s="187"/>
    </row>
    <row r="123" spans="1:201" ht="52.5" customHeight="1" outlineLevel="1" thickBot="1" x14ac:dyDescent="0.25">
      <c r="A123" s="214"/>
      <c r="B123" s="210"/>
      <c r="C123" s="145" t="s">
        <v>174</v>
      </c>
      <c r="D123" s="21" t="s">
        <v>15</v>
      </c>
      <c r="E123" s="21" t="s">
        <v>149</v>
      </c>
      <c r="F123" s="21" t="s">
        <v>114</v>
      </c>
      <c r="G123" s="21" t="s">
        <v>150</v>
      </c>
      <c r="H123" s="44">
        <v>258.238</v>
      </c>
      <c r="I123" s="44">
        <v>0</v>
      </c>
      <c r="J123" s="45">
        <f t="shared" ref="J123" si="7">H123-I123</f>
        <v>258.238</v>
      </c>
      <c r="K123" s="67"/>
    </row>
    <row r="124" spans="1:201" ht="33.75" customHeight="1" thickBot="1" x14ac:dyDescent="0.25">
      <c r="A124" s="225">
        <v>22</v>
      </c>
      <c r="B124" s="201" t="s">
        <v>125</v>
      </c>
      <c r="C124" s="80" t="s">
        <v>48</v>
      </c>
      <c r="D124" s="191"/>
      <c r="E124" s="191"/>
      <c r="F124" s="191"/>
      <c r="G124" s="191"/>
      <c r="H124" s="33">
        <f>SUM(H125:H128)</f>
        <v>9409.7079999999987</v>
      </c>
      <c r="I124" s="33">
        <f>SUM(I125:I128)</f>
        <v>1790.502</v>
      </c>
      <c r="J124" s="33">
        <f>SUM(J125:J128)</f>
        <v>7619.2060000000001</v>
      </c>
      <c r="K124" s="35">
        <f>I124*100/H124</f>
        <v>19.028241896560445</v>
      </c>
      <c r="L124" s="12"/>
    </row>
    <row r="125" spans="1:201" ht="39.75" customHeight="1" outlineLevel="1" x14ac:dyDescent="0.2">
      <c r="A125" s="217"/>
      <c r="B125" s="204"/>
      <c r="C125" s="144" t="s">
        <v>50</v>
      </c>
      <c r="D125" s="21" t="s">
        <v>20</v>
      </c>
      <c r="E125" s="21" t="s">
        <v>19</v>
      </c>
      <c r="F125" s="21" t="s">
        <v>37</v>
      </c>
      <c r="G125" s="21" t="s">
        <v>2</v>
      </c>
      <c r="H125" s="23">
        <v>4022.5</v>
      </c>
      <c r="I125" s="45">
        <v>1631.1379999999999</v>
      </c>
      <c r="J125" s="45">
        <f t="shared" ref="J125:J128" si="8">H125-I125</f>
        <v>2391.3620000000001</v>
      </c>
      <c r="K125" s="187"/>
    </row>
    <row r="126" spans="1:201" ht="29.25" customHeight="1" outlineLevel="1" x14ac:dyDescent="0.2">
      <c r="A126" s="217"/>
      <c r="B126" s="204"/>
      <c r="C126" s="144" t="s">
        <v>50</v>
      </c>
      <c r="D126" s="21" t="s">
        <v>22</v>
      </c>
      <c r="E126" s="21" t="s">
        <v>19</v>
      </c>
      <c r="F126" s="21" t="s">
        <v>37</v>
      </c>
      <c r="G126" s="21" t="s">
        <v>2</v>
      </c>
      <c r="H126" s="23">
        <v>5247.2079999999996</v>
      </c>
      <c r="I126" s="45">
        <v>159.364</v>
      </c>
      <c r="J126" s="45">
        <f t="shared" si="8"/>
        <v>5087.8440000000001</v>
      </c>
      <c r="K126" s="187"/>
    </row>
    <row r="127" spans="1:201" ht="29.25" customHeight="1" outlineLevel="1" x14ac:dyDescent="0.2">
      <c r="A127" s="217"/>
      <c r="B127" s="204"/>
      <c r="C127" s="146" t="s">
        <v>49</v>
      </c>
      <c r="D127" s="21" t="s">
        <v>38</v>
      </c>
      <c r="E127" s="21" t="s">
        <v>0</v>
      </c>
      <c r="F127" s="21" t="s">
        <v>37</v>
      </c>
      <c r="G127" s="21" t="s">
        <v>2</v>
      </c>
      <c r="H127" s="23">
        <v>30</v>
      </c>
      <c r="I127" s="45">
        <v>0</v>
      </c>
      <c r="J127" s="45">
        <f t="shared" si="8"/>
        <v>30</v>
      </c>
      <c r="K127" s="187"/>
    </row>
    <row r="128" spans="1:201" s="5" customFormat="1" ht="36" customHeight="1" outlineLevel="1" thickBot="1" x14ac:dyDescent="0.25">
      <c r="A128" s="218"/>
      <c r="B128" s="205"/>
      <c r="C128" s="147" t="s">
        <v>49</v>
      </c>
      <c r="D128" s="22" t="s">
        <v>10</v>
      </c>
      <c r="E128" s="22" t="s">
        <v>0</v>
      </c>
      <c r="F128" s="22" t="s">
        <v>37</v>
      </c>
      <c r="G128" s="22" t="s">
        <v>4</v>
      </c>
      <c r="H128" s="50">
        <v>110</v>
      </c>
      <c r="I128" s="41">
        <v>0</v>
      </c>
      <c r="J128" s="41">
        <f t="shared" si="8"/>
        <v>110</v>
      </c>
      <c r="K128" s="186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</row>
    <row r="129" spans="1:201" s="5" customFormat="1" ht="27.75" customHeight="1" outlineLevel="1" thickBot="1" x14ac:dyDescent="0.25">
      <c r="A129" s="225">
        <v>23</v>
      </c>
      <c r="B129" s="201" t="s">
        <v>86</v>
      </c>
      <c r="C129" s="80" t="s">
        <v>48</v>
      </c>
      <c r="D129" s="191"/>
      <c r="E129" s="191"/>
      <c r="F129" s="191"/>
      <c r="G129" s="191"/>
      <c r="H129" s="33">
        <f>SUM(H130:H133)</f>
        <v>25802.137999999999</v>
      </c>
      <c r="I129" s="33">
        <f>SUM(I130:I133)</f>
        <v>2908.78</v>
      </c>
      <c r="J129" s="33">
        <f>SUM(J130:J133)</f>
        <v>22893.358</v>
      </c>
      <c r="K129" s="35">
        <f>I129*100/H129</f>
        <v>11.273406878143199</v>
      </c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</row>
    <row r="130" spans="1:201" ht="23.25" customHeight="1" outlineLevel="1" x14ac:dyDescent="0.2">
      <c r="A130" s="217"/>
      <c r="B130" s="204"/>
      <c r="C130" s="96" t="s">
        <v>50</v>
      </c>
      <c r="D130" s="24" t="s">
        <v>20</v>
      </c>
      <c r="E130" s="24" t="s">
        <v>19</v>
      </c>
      <c r="F130" s="24" t="s">
        <v>39</v>
      </c>
      <c r="G130" s="24" t="s">
        <v>2</v>
      </c>
      <c r="H130" s="51">
        <v>10483.601000000001</v>
      </c>
      <c r="I130" s="38">
        <v>1304.6569999999999</v>
      </c>
      <c r="J130" s="51">
        <f>H130-I130</f>
        <v>9178.9440000000013</v>
      </c>
      <c r="K130" s="185"/>
    </row>
    <row r="131" spans="1:201" ht="22.5" customHeight="1" outlineLevel="1" x14ac:dyDescent="0.2">
      <c r="A131" s="217"/>
      <c r="B131" s="204"/>
      <c r="C131" s="117" t="s">
        <v>50</v>
      </c>
      <c r="D131" s="21" t="s">
        <v>22</v>
      </c>
      <c r="E131" s="21" t="s">
        <v>19</v>
      </c>
      <c r="F131" s="21" t="s">
        <v>39</v>
      </c>
      <c r="G131" s="21" t="s">
        <v>2</v>
      </c>
      <c r="H131" s="23">
        <v>15094.137000000001</v>
      </c>
      <c r="I131" s="45">
        <v>1565.3230000000001</v>
      </c>
      <c r="J131" s="23">
        <f>H131-I131</f>
        <v>13528.814</v>
      </c>
      <c r="K131" s="187"/>
    </row>
    <row r="132" spans="1:201" ht="21.75" customHeight="1" outlineLevel="1" x14ac:dyDescent="0.2">
      <c r="A132" s="217"/>
      <c r="B132" s="204"/>
      <c r="C132" s="117" t="s">
        <v>50</v>
      </c>
      <c r="D132" s="49" t="s">
        <v>24</v>
      </c>
      <c r="E132" s="49" t="s">
        <v>19</v>
      </c>
      <c r="F132" s="49" t="s">
        <v>39</v>
      </c>
      <c r="G132" s="49" t="s">
        <v>4</v>
      </c>
      <c r="H132" s="44">
        <v>185.6</v>
      </c>
      <c r="I132" s="44">
        <v>0</v>
      </c>
      <c r="J132" s="23">
        <f>H132-I132</f>
        <v>185.6</v>
      </c>
      <c r="K132" s="187"/>
    </row>
    <row r="133" spans="1:201" ht="22.5" customHeight="1" outlineLevel="1" thickBot="1" x14ac:dyDescent="0.25">
      <c r="A133" s="217"/>
      <c r="B133" s="205"/>
      <c r="C133" s="117" t="s">
        <v>176</v>
      </c>
      <c r="D133" s="21" t="s">
        <v>28</v>
      </c>
      <c r="E133" s="21" t="s">
        <v>19</v>
      </c>
      <c r="F133" s="21" t="s">
        <v>39</v>
      </c>
      <c r="G133" s="21" t="s">
        <v>2</v>
      </c>
      <c r="H133" s="44">
        <v>38.799999999999997</v>
      </c>
      <c r="I133" s="44">
        <v>38.799999999999997</v>
      </c>
      <c r="J133" s="23">
        <f>H133-I133</f>
        <v>0</v>
      </c>
      <c r="K133" s="187"/>
    </row>
    <row r="134" spans="1:201" ht="25.5" customHeight="1" outlineLevel="1" thickBot="1" x14ac:dyDescent="0.25">
      <c r="A134" s="225">
        <v>24</v>
      </c>
      <c r="B134" s="229" t="s">
        <v>87</v>
      </c>
      <c r="C134" s="83" t="s">
        <v>48</v>
      </c>
      <c r="D134" s="200"/>
      <c r="E134" s="200"/>
      <c r="F134" s="200"/>
      <c r="G134" s="200"/>
      <c r="H134" s="98">
        <f>SUM(H135)</f>
        <v>6971.8</v>
      </c>
      <c r="I134" s="98">
        <f>SUM(I135)</f>
        <v>360.3</v>
      </c>
      <c r="J134" s="98">
        <f>SUM(J135)</f>
        <v>6611.5</v>
      </c>
      <c r="K134" s="99">
        <f>I134*100/H134</f>
        <v>5.1679623626610054</v>
      </c>
      <c r="M134" s="17"/>
    </row>
    <row r="135" spans="1:201" ht="37.5" customHeight="1" outlineLevel="1" thickBot="1" x14ac:dyDescent="0.25">
      <c r="A135" s="218"/>
      <c r="B135" s="236"/>
      <c r="C135" s="149" t="s">
        <v>151</v>
      </c>
      <c r="D135" s="150" t="s">
        <v>97</v>
      </c>
      <c r="E135" s="150" t="s">
        <v>14</v>
      </c>
      <c r="F135" s="150" t="s">
        <v>52</v>
      </c>
      <c r="G135" s="150" t="s">
        <v>2</v>
      </c>
      <c r="H135" s="151">
        <v>6971.8</v>
      </c>
      <c r="I135" s="151">
        <v>360.3</v>
      </c>
      <c r="J135" s="152">
        <f>H135-I135</f>
        <v>6611.5</v>
      </c>
      <c r="K135" s="153"/>
      <c r="M135" s="17"/>
    </row>
    <row r="136" spans="1:201" ht="24.75" customHeight="1" outlineLevel="1" thickBot="1" x14ac:dyDescent="0.25">
      <c r="A136" s="206">
        <v>25</v>
      </c>
      <c r="B136" s="201" t="s">
        <v>152</v>
      </c>
      <c r="C136" s="88" t="s">
        <v>48</v>
      </c>
      <c r="D136" s="148"/>
      <c r="E136" s="148"/>
      <c r="F136" s="148"/>
      <c r="G136" s="148"/>
      <c r="H136" s="90">
        <f>SUM(H137)</f>
        <v>14000</v>
      </c>
      <c r="I136" s="90">
        <f>SUM(I137)</f>
        <v>0</v>
      </c>
      <c r="J136" s="90">
        <f>SUM(J137:J145)</f>
        <v>98464.84500000003</v>
      </c>
      <c r="K136" s="66">
        <f>I136*100/H136</f>
        <v>0</v>
      </c>
      <c r="M136" s="17"/>
    </row>
    <row r="137" spans="1:201" ht="84.75" customHeight="1" outlineLevel="1" thickBot="1" x14ac:dyDescent="0.25">
      <c r="A137" s="208"/>
      <c r="B137" s="211"/>
      <c r="C137" s="149" t="s">
        <v>151</v>
      </c>
      <c r="D137" s="150" t="s">
        <v>153</v>
      </c>
      <c r="E137" s="150" t="s">
        <v>14</v>
      </c>
      <c r="F137" s="150" t="s">
        <v>154</v>
      </c>
      <c r="G137" s="150" t="s">
        <v>8</v>
      </c>
      <c r="H137" s="151">
        <v>14000</v>
      </c>
      <c r="I137" s="151">
        <v>0</v>
      </c>
      <c r="J137" s="152">
        <f>H137-I137</f>
        <v>14000</v>
      </c>
      <c r="K137" s="153"/>
      <c r="M137" s="17"/>
    </row>
    <row r="138" spans="1:201" ht="48" outlineLevel="1" thickBot="1" x14ac:dyDescent="0.25">
      <c r="A138" s="206">
        <v>26</v>
      </c>
      <c r="B138" s="113" t="s">
        <v>88</v>
      </c>
      <c r="C138" s="97" t="s">
        <v>48</v>
      </c>
      <c r="D138" s="154"/>
      <c r="E138" s="154"/>
      <c r="F138" s="154"/>
      <c r="G138" s="154"/>
      <c r="H138" s="98">
        <f>SUM(H139:H147)</f>
        <v>159025.128</v>
      </c>
      <c r="I138" s="98">
        <f>SUM(I139:I147)</f>
        <v>76830.286999999997</v>
      </c>
      <c r="J138" s="98">
        <f t="shared" ref="J138" si="9">SUM(J139:J147)</f>
        <v>81925.582000000024</v>
      </c>
      <c r="K138" s="99">
        <f>I138*100/H138</f>
        <v>48.313299895598888</v>
      </c>
    </row>
    <row r="139" spans="1:201" ht="32.25" customHeight="1" outlineLevel="1" thickBot="1" x14ac:dyDescent="0.25">
      <c r="A139" s="215"/>
      <c r="B139" s="209" t="s">
        <v>53</v>
      </c>
      <c r="C139" s="137" t="s">
        <v>49</v>
      </c>
      <c r="D139" s="132" t="s">
        <v>10</v>
      </c>
      <c r="E139" s="132" t="s">
        <v>0</v>
      </c>
      <c r="F139" s="132" t="s">
        <v>54</v>
      </c>
      <c r="G139" s="132" t="s">
        <v>11</v>
      </c>
      <c r="H139" s="133">
        <v>120</v>
      </c>
      <c r="I139" s="133">
        <v>0</v>
      </c>
      <c r="J139" s="138">
        <f t="shared" ref="J139:J153" si="10">H139-I139</f>
        <v>120</v>
      </c>
      <c r="K139" s="189"/>
    </row>
    <row r="140" spans="1:201" ht="32.25" customHeight="1" outlineLevel="1" x14ac:dyDescent="0.2">
      <c r="A140" s="215"/>
      <c r="B140" s="209"/>
      <c r="C140" s="137" t="s">
        <v>49</v>
      </c>
      <c r="D140" s="24" t="s">
        <v>10</v>
      </c>
      <c r="E140" s="24" t="s">
        <v>0</v>
      </c>
      <c r="F140" s="24" t="s">
        <v>54</v>
      </c>
      <c r="G140" s="24" t="s">
        <v>2</v>
      </c>
      <c r="H140" s="37">
        <v>1113.3</v>
      </c>
      <c r="I140" s="37">
        <v>452.55599999999998</v>
      </c>
      <c r="J140" s="138">
        <f t="shared" si="10"/>
        <v>660.74399999999991</v>
      </c>
      <c r="K140" s="185"/>
    </row>
    <row r="141" spans="1:201" ht="29.25" customHeight="1" outlineLevel="1" x14ac:dyDescent="0.2">
      <c r="A141" s="215"/>
      <c r="B141" s="209"/>
      <c r="C141" s="134" t="s">
        <v>49</v>
      </c>
      <c r="D141" s="21" t="s">
        <v>10</v>
      </c>
      <c r="E141" s="21" t="s">
        <v>0</v>
      </c>
      <c r="F141" s="21" t="s">
        <v>54</v>
      </c>
      <c r="G141" s="21" t="s">
        <v>4</v>
      </c>
      <c r="H141" s="44">
        <v>100</v>
      </c>
      <c r="I141" s="44">
        <v>0</v>
      </c>
      <c r="J141" s="23">
        <f t="shared" si="10"/>
        <v>100</v>
      </c>
      <c r="K141" s="187"/>
    </row>
    <row r="142" spans="1:201" ht="29.25" customHeight="1" outlineLevel="1" x14ac:dyDescent="0.2">
      <c r="A142" s="215"/>
      <c r="B142" s="209" t="s">
        <v>119</v>
      </c>
      <c r="C142" s="134" t="s">
        <v>49</v>
      </c>
      <c r="D142" s="21" t="s">
        <v>10</v>
      </c>
      <c r="E142" s="21" t="s">
        <v>0</v>
      </c>
      <c r="F142" s="21" t="s">
        <v>55</v>
      </c>
      <c r="G142" s="21" t="s">
        <v>11</v>
      </c>
      <c r="H142" s="44">
        <v>380</v>
      </c>
      <c r="I142" s="44">
        <v>254.001</v>
      </c>
      <c r="J142" s="23">
        <f t="shared" si="10"/>
        <v>125.999</v>
      </c>
      <c r="K142" s="187"/>
    </row>
    <row r="143" spans="1:201" ht="29.25" customHeight="1" outlineLevel="1" x14ac:dyDescent="0.2">
      <c r="A143" s="215"/>
      <c r="B143" s="209"/>
      <c r="C143" s="134" t="s">
        <v>49</v>
      </c>
      <c r="D143" s="21" t="s">
        <v>10</v>
      </c>
      <c r="E143" s="21" t="s">
        <v>0</v>
      </c>
      <c r="F143" s="21" t="s">
        <v>55</v>
      </c>
      <c r="G143" s="21" t="s">
        <v>2</v>
      </c>
      <c r="H143" s="44">
        <v>1641.19</v>
      </c>
      <c r="I143" s="44">
        <v>1371.931</v>
      </c>
      <c r="J143" s="23"/>
      <c r="K143" s="187"/>
    </row>
    <row r="144" spans="1:201" ht="27" customHeight="1" outlineLevel="1" x14ac:dyDescent="0.2">
      <c r="A144" s="215"/>
      <c r="B144" s="209"/>
      <c r="C144" s="134" t="s">
        <v>49</v>
      </c>
      <c r="D144" s="21" t="s">
        <v>10</v>
      </c>
      <c r="E144" s="21" t="s">
        <v>0</v>
      </c>
      <c r="F144" s="21" t="s">
        <v>55</v>
      </c>
      <c r="G144" s="21" t="s">
        <v>4</v>
      </c>
      <c r="H144" s="44">
        <v>600</v>
      </c>
      <c r="I144" s="44">
        <v>0</v>
      </c>
      <c r="J144" s="23">
        <f>H144-I144</f>
        <v>600</v>
      </c>
      <c r="K144" s="187"/>
    </row>
    <row r="145" spans="1:11" ht="47.25" outlineLevel="1" x14ac:dyDescent="0.2">
      <c r="A145" s="215"/>
      <c r="B145" s="114" t="s">
        <v>118</v>
      </c>
      <c r="C145" s="134" t="s">
        <v>49</v>
      </c>
      <c r="D145" s="21" t="s">
        <v>10</v>
      </c>
      <c r="E145" s="21" t="s">
        <v>0</v>
      </c>
      <c r="F145" s="21" t="s">
        <v>56</v>
      </c>
      <c r="G145" s="21" t="s">
        <v>2</v>
      </c>
      <c r="H145" s="44">
        <v>1112.52</v>
      </c>
      <c r="I145" s="44">
        <v>180</v>
      </c>
      <c r="J145" s="23">
        <f>H145-I145</f>
        <v>932.52</v>
      </c>
      <c r="K145" s="187"/>
    </row>
    <row r="146" spans="1:11" ht="47.25" outlineLevel="1" x14ac:dyDescent="0.2">
      <c r="A146" s="215"/>
      <c r="B146" s="114" t="s">
        <v>117</v>
      </c>
      <c r="C146" s="134" t="s">
        <v>49</v>
      </c>
      <c r="D146" s="21" t="s">
        <v>10</v>
      </c>
      <c r="E146" s="21" t="s">
        <v>0</v>
      </c>
      <c r="F146" s="21" t="s">
        <v>116</v>
      </c>
      <c r="G146" s="21" t="s">
        <v>4</v>
      </c>
      <c r="H146" s="44">
        <v>100400.588</v>
      </c>
      <c r="I146" s="44">
        <v>24308.153999999999</v>
      </c>
      <c r="J146" s="23">
        <f t="shared" ref="J146:J147" si="11">H146-I146</f>
        <v>76092.434000000008</v>
      </c>
      <c r="K146" s="187"/>
    </row>
    <row r="147" spans="1:11" ht="79.5" outlineLevel="1" thickBot="1" x14ac:dyDescent="0.25">
      <c r="A147" s="208"/>
      <c r="B147" s="115" t="s">
        <v>155</v>
      </c>
      <c r="C147" s="135" t="s">
        <v>49</v>
      </c>
      <c r="D147" s="22" t="s">
        <v>10</v>
      </c>
      <c r="E147" s="22" t="s">
        <v>0</v>
      </c>
      <c r="F147" s="22" t="s">
        <v>156</v>
      </c>
      <c r="G147" s="22" t="s">
        <v>4</v>
      </c>
      <c r="H147" s="40">
        <v>53557.53</v>
      </c>
      <c r="I147" s="40">
        <v>50263.644999999997</v>
      </c>
      <c r="J147" s="50">
        <f t="shared" si="11"/>
        <v>3293.885000000002</v>
      </c>
      <c r="K147" s="68"/>
    </row>
    <row r="148" spans="1:11" ht="30" customHeight="1" outlineLevel="1" thickBot="1" x14ac:dyDescent="0.25">
      <c r="A148" s="206">
        <v>27</v>
      </c>
      <c r="B148" s="201" t="s">
        <v>120</v>
      </c>
      <c r="C148" s="140" t="s">
        <v>48</v>
      </c>
      <c r="D148" s="155"/>
      <c r="E148" s="155"/>
      <c r="F148" s="155"/>
      <c r="G148" s="155"/>
      <c r="H148" s="141">
        <f>SUM(H149:H150)</f>
        <v>1708.5</v>
      </c>
      <c r="I148" s="141">
        <f t="shared" ref="I148:J148" si="12">SUM(I149:I150)</f>
        <v>699.21100000000001</v>
      </c>
      <c r="J148" s="141">
        <f t="shared" si="12"/>
        <v>1009.289</v>
      </c>
      <c r="K148" s="142">
        <f>I148*100/H148</f>
        <v>40.925431665203398</v>
      </c>
    </row>
    <row r="149" spans="1:11" ht="30" customHeight="1" outlineLevel="1" x14ac:dyDescent="0.2">
      <c r="A149" s="215"/>
      <c r="B149" s="195"/>
      <c r="C149" s="136" t="s">
        <v>49</v>
      </c>
      <c r="D149" s="72" t="s">
        <v>7</v>
      </c>
      <c r="E149" s="72" t="s">
        <v>0</v>
      </c>
      <c r="F149" s="72" t="s">
        <v>121</v>
      </c>
      <c r="G149" s="72" t="s">
        <v>2</v>
      </c>
      <c r="H149" s="73">
        <v>1389.7809999999999</v>
      </c>
      <c r="I149" s="73">
        <v>699.21100000000001</v>
      </c>
      <c r="J149" s="138">
        <f t="shared" si="10"/>
        <v>690.56999999999994</v>
      </c>
      <c r="K149" s="156"/>
    </row>
    <row r="150" spans="1:11" ht="30" customHeight="1" outlineLevel="1" thickBot="1" x14ac:dyDescent="0.25">
      <c r="A150" s="237"/>
      <c r="B150" s="203"/>
      <c r="C150" s="43" t="s">
        <v>49</v>
      </c>
      <c r="D150" s="22" t="s">
        <v>7</v>
      </c>
      <c r="E150" s="22" t="s">
        <v>0</v>
      </c>
      <c r="F150" s="22" t="s">
        <v>121</v>
      </c>
      <c r="G150" s="22" t="s">
        <v>4</v>
      </c>
      <c r="H150" s="50">
        <v>318.71899999999999</v>
      </c>
      <c r="I150" s="40">
        <v>0</v>
      </c>
      <c r="J150" s="50">
        <f t="shared" si="10"/>
        <v>318.71899999999999</v>
      </c>
      <c r="K150" s="68"/>
    </row>
    <row r="151" spans="1:11" ht="30" customHeight="1" outlineLevel="1" thickBot="1" x14ac:dyDescent="0.25">
      <c r="A151" s="81"/>
      <c r="B151" s="201" t="s">
        <v>127</v>
      </c>
      <c r="C151" s="88" t="s">
        <v>48</v>
      </c>
      <c r="D151" s="89"/>
      <c r="E151" s="89"/>
      <c r="F151" s="89"/>
      <c r="G151" s="89"/>
      <c r="H151" s="90">
        <f>SUM(H152:H153)</f>
        <v>1220</v>
      </c>
      <c r="I151" s="90">
        <f t="shared" ref="I151:J151" si="13">SUM(I152:I153)</f>
        <v>0</v>
      </c>
      <c r="J151" s="90">
        <f t="shared" si="13"/>
        <v>1220</v>
      </c>
      <c r="K151" s="66">
        <f>I151*100/H151</f>
        <v>0</v>
      </c>
    </row>
    <row r="152" spans="1:11" ht="63" outlineLevel="1" x14ac:dyDescent="0.2">
      <c r="A152" s="85">
        <v>28</v>
      </c>
      <c r="B152" s="238"/>
      <c r="C152" s="136" t="s">
        <v>157</v>
      </c>
      <c r="D152" s="132" t="s">
        <v>13</v>
      </c>
      <c r="E152" s="132" t="s">
        <v>12</v>
      </c>
      <c r="F152" s="132" t="s">
        <v>98</v>
      </c>
      <c r="G152" s="132" t="s">
        <v>2</v>
      </c>
      <c r="H152" s="138">
        <v>470</v>
      </c>
      <c r="I152" s="133">
        <v>0</v>
      </c>
      <c r="J152" s="138">
        <f t="shared" si="10"/>
        <v>470</v>
      </c>
      <c r="K152" s="74"/>
    </row>
    <row r="153" spans="1:11" ht="63.75" outlineLevel="1" thickBot="1" x14ac:dyDescent="0.25">
      <c r="A153" s="100"/>
      <c r="B153" s="211"/>
      <c r="C153" s="43" t="s">
        <v>157</v>
      </c>
      <c r="D153" s="22" t="s">
        <v>13</v>
      </c>
      <c r="E153" s="22" t="s">
        <v>12</v>
      </c>
      <c r="F153" s="22" t="s">
        <v>98</v>
      </c>
      <c r="G153" s="22" t="s">
        <v>3</v>
      </c>
      <c r="H153" s="50">
        <v>750</v>
      </c>
      <c r="I153" s="40">
        <v>0</v>
      </c>
      <c r="J153" s="50">
        <f t="shared" si="10"/>
        <v>750</v>
      </c>
      <c r="K153" s="68"/>
    </row>
    <row r="154" spans="1:11" ht="27.75" customHeight="1" outlineLevel="1" thickBot="1" x14ac:dyDescent="0.25">
      <c r="A154" s="206">
        <v>29</v>
      </c>
      <c r="B154" s="239" t="s">
        <v>158</v>
      </c>
      <c r="C154" s="80" t="s">
        <v>48</v>
      </c>
      <c r="D154" s="58"/>
      <c r="E154" s="58"/>
      <c r="F154" s="58"/>
      <c r="G154" s="58"/>
      <c r="H154" s="33">
        <f>SUM(H155:H155)</f>
        <v>2060</v>
      </c>
      <c r="I154" s="33">
        <f>SUM(I155:I155)</f>
        <v>292.12400000000002</v>
      </c>
      <c r="J154" s="33">
        <f>SUM(J155:J155)</f>
        <v>0</v>
      </c>
      <c r="K154" s="35">
        <f>I154*100/H154</f>
        <v>14.180776699029128</v>
      </c>
    </row>
    <row r="155" spans="1:11" ht="48.75" customHeight="1" outlineLevel="1" thickBot="1" x14ac:dyDescent="0.25">
      <c r="A155" s="207"/>
      <c r="B155" s="224"/>
      <c r="C155" s="149" t="s">
        <v>49</v>
      </c>
      <c r="D155" s="150" t="s">
        <v>159</v>
      </c>
      <c r="E155" s="150" t="s">
        <v>0</v>
      </c>
      <c r="F155" s="150" t="s">
        <v>160</v>
      </c>
      <c r="G155" s="150" t="s">
        <v>2</v>
      </c>
      <c r="H155" s="157">
        <v>2060</v>
      </c>
      <c r="I155" s="151">
        <v>292.12400000000002</v>
      </c>
      <c r="J155" s="157"/>
      <c r="K155" s="153"/>
    </row>
    <row r="156" spans="1:11" ht="27.75" customHeight="1" outlineLevel="1" thickBot="1" x14ac:dyDescent="0.25">
      <c r="A156" s="225">
        <v>30</v>
      </c>
      <c r="B156" s="201" t="s">
        <v>95</v>
      </c>
      <c r="C156" s="80" t="s">
        <v>48</v>
      </c>
      <c r="D156" s="69"/>
      <c r="E156" s="69"/>
      <c r="F156" s="69"/>
      <c r="G156" s="69"/>
      <c r="H156" s="33">
        <f>SUM(H157)</f>
        <v>439.60599999999999</v>
      </c>
      <c r="I156" s="33">
        <f>SUM(I157)</f>
        <v>346.78100000000001</v>
      </c>
      <c r="J156" s="33">
        <f>SUM(J157)</f>
        <v>92.824999999999989</v>
      </c>
      <c r="K156" s="35">
        <f>I156*100/H156</f>
        <v>78.884501121458754</v>
      </c>
    </row>
    <row r="157" spans="1:11" ht="71.25" customHeight="1" outlineLevel="1" thickBot="1" x14ac:dyDescent="0.25">
      <c r="A157" s="226"/>
      <c r="B157" s="205"/>
      <c r="C157" s="149" t="s">
        <v>49</v>
      </c>
      <c r="D157" s="150" t="s">
        <v>94</v>
      </c>
      <c r="E157" s="150" t="s">
        <v>0</v>
      </c>
      <c r="F157" s="150" t="s">
        <v>122</v>
      </c>
      <c r="G157" s="150" t="s">
        <v>2</v>
      </c>
      <c r="H157" s="157">
        <v>439.60599999999999</v>
      </c>
      <c r="I157" s="152">
        <v>346.78100000000001</v>
      </c>
      <c r="J157" s="157">
        <f>H157-I157</f>
        <v>92.824999999999989</v>
      </c>
      <c r="K157" s="153"/>
    </row>
    <row r="158" spans="1:11" ht="16.5" customHeight="1" thickBot="1" x14ac:dyDescent="0.3">
      <c r="A158" s="234" t="s">
        <v>51</v>
      </c>
      <c r="B158" s="235"/>
      <c r="C158" s="101"/>
      <c r="D158" s="102"/>
      <c r="E158" s="102"/>
      <c r="F158" s="102"/>
      <c r="G158" s="102"/>
      <c r="H158" s="103">
        <f>H12+H15+H17+H20+H23+H26+H31+H35+H38+H46+H54+H61+H66+H72+H76+H91+H96+H101+H111+H114+H118+H124+H129+H134+H136+H138+H148+H151+H154+H156</f>
        <v>4681356.4019999988</v>
      </c>
      <c r="I158" s="103">
        <f>I12+I15+I17+I20+I23+I26+I31+I35+I38+I46+I54+I61+I66+I72+I76+I91+I96+I101+I111+I114+I118+I124+I129+I134+I136+I138+I148+I151+I154+I156</f>
        <v>2220083.5549999992</v>
      </c>
      <c r="J158" s="103">
        <f>J12+J15+J17+J20+J23+J26+J31+J35+J38+J46+J54+J61+J66+J72+J76+J91+J96+J101+J111+J114+J118+J124+J129+J134+J136+J138+J148+J151+J154+J156</f>
        <v>2529080.128</v>
      </c>
      <c r="K158" s="104">
        <f>I158*100/H158</f>
        <v>47.423937943531087</v>
      </c>
    </row>
  </sheetData>
  <mergeCells count="112">
    <mergeCell ref="H1:K1"/>
    <mergeCell ref="G2:K2"/>
    <mergeCell ref="F3:K3"/>
    <mergeCell ref="F4:K4"/>
    <mergeCell ref="A7:K7"/>
    <mergeCell ref="K13:K14"/>
    <mergeCell ref="A8:K8"/>
    <mergeCell ref="A12:A14"/>
    <mergeCell ref="B12:B14"/>
    <mergeCell ref="D12:G12"/>
    <mergeCell ref="C13:C14"/>
    <mergeCell ref="A158:B158"/>
    <mergeCell ref="B114:B117"/>
    <mergeCell ref="A134:A135"/>
    <mergeCell ref="B134:B135"/>
    <mergeCell ref="A111:A113"/>
    <mergeCell ref="A114:A117"/>
    <mergeCell ref="B129:B133"/>
    <mergeCell ref="A156:A157"/>
    <mergeCell ref="B156:B157"/>
    <mergeCell ref="A148:A150"/>
    <mergeCell ref="B118:B121"/>
    <mergeCell ref="B148:B150"/>
    <mergeCell ref="B151:B153"/>
    <mergeCell ref="B154:B155"/>
    <mergeCell ref="A154:A155"/>
    <mergeCell ref="A129:A133"/>
    <mergeCell ref="A124:A128"/>
    <mergeCell ref="D20:G20"/>
    <mergeCell ref="B20:B22"/>
    <mergeCell ref="D23:G23"/>
    <mergeCell ref="B23:B25"/>
    <mergeCell ref="D17:G17"/>
    <mergeCell ref="D31:G31"/>
    <mergeCell ref="A38:A45"/>
    <mergeCell ref="D38:G38"/>
    <mergeCell ref="A15:A16"/>
    <mergeCell ref="A20:A22"/>
    <mergeCell ref="D15:G15"/>
    <mergeCell ref="B31:B32"/>
    <mergeCell ref="A26:A30"/>
    <mergeCell ref="B26:B30"/>
    <mergeCell ref="B15:B16"/>
    <mergeCell ref="B35:B36"/>
    <mergeCell ref="A23:A25"/>
    <mergeCell ref="A31:A34"/>
    <mergeCell ref="A17:A19"/>
    <mergeCell ref="B17:B19"/>
    <mergeCell ref="A46:A53"/>
    <mergeCell ref="A35:A37"/>
    <mergeCell ref="D46:G46"/>
    <mergeCell ref="D72:G72"/>
    <mergeCell ref="A66:A71"/>
    <mergeCell ref="A61:A65"/>
    <mergeCell ref="A72:A75"/>
    <mergeCell ref="A54:A60"/>
    <mergeCell ref="B38:B43"/>
    <mergeCell ref="B54:B57"/>
    <mergeCell ref="D61:G61"/>
    <mergeCell ref="B66:B71"/>
    <mergeCell ref="B61:B65"/>
    <mergeCell ref="D66:G66"/>
    <mergeCell ref="B46:B52"/>
    <mergeCell ref="B74:B75"/>
    <mergeCell ref="B72:B73"/>
    <mergeCell ref="B142:B144"/>
    <mergeCell ref="B139:B141"/>
    <mergeCell ref="D101:G101"/>
    <mergeCell ref="D129:G129"/>
    <mergeCell ref="B76:B81"/>
    <mergeCell ref="B82:B84"/>
    <mergeCell ref="D91:G91"/>
    <mergeCell ref="B91:B95"/>
    <mergeCell ref="D96:G96"/>
    <mergeCell ref="B96:B100"/>
    <mergeCell ref="A76:A90"/>
    <mergeCell ref="A91:A95"/>
    <mergeCell ref="B122:B123"/>
    <mergeCell ref="B136:B137"/>
    <mergeCell ref="A118:A123"/>
    <mergeCell ref="A136:A137"/>
    <mergeCell ref="A138:A147"/>
    <mergeCell ref="A101:A110"/>
    <mergeCell ref="D76:G76"/>
    <mergeCell ref="D114:G114"/>
    <mergeCell ref="D118:G118"/>
    <mergeCell ref="D124:G124"/>
    <mergeCell ref="D111:G111"/>
    <mergeCell ref="A96:A100"/>
    <mergeCell ref="K119:K122"/>
    <mergeCell ref="K139:K146"/>
    <mergeCell ref="K130:K133"/>
    <mergeCell ref="K115:K117"/>
    <mergeCell ref="K112:K113"/>
    <mergeCell ref="B101:B105"/>
    <mergeCell ref="B106:B107"/>
    <mergeCell ref="D134:G134"/>
    <mergeCell ref="K125:K128"/>
    <mergeCell ref="B111:B113"/>
    <mergeCell ref="B124:B128"/>
    <mergeCell ref="K102:K110"/>
    <mergeCell ref="K21:K22"/>
    <mergeCell ref="K24:K25"/>
    <mergeCell ref="K73:K75"/>
    <mergeCell ref="K36:K37"/>
    <mergeCell ref="K47:K53"/>
    <mergeCell ref="K55:K57"/>
    <mergeCell ref="K62:K65"/>
    <mergeCell ref="K67:K71"/>
    <mergeCell ref="D54:G54"/>
    <mergeCell ref="D35:G35"/>
    <mergeCell ref="K39:K45"/>
  </mergeCells>
  <pageMargins left="0.35433070866141736" right="0" top="0.19685039370078741" bottom="0" header="0.51181102362204722" footer="0.51181102362204722"/>
  <pageSetup paperSize="9" scale="5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budg_5</dc:creator>
  <dc:description>POI HSSF rep:2.40.0.76</dc:description>
  <cp:lastModifiedBy>Андрейко Л.А.</cp:lastModifiedBy>
  <cp:lastPrinted>2026-07-16T02:15:11Z</cp:lastPrinted>
  <dcterms:created xsi:type="dcterms:W3CDTF">2016-11-23T09:27:58Z</dcterms:created>
  <dcterms:modified xsi:type="dcterms:W3CDTF">2026-07-17T01:52:07Z</dcterms:modified>
</cp:coreProperties>
</file>