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40" activeTab="0"/>
  </bookViews>
  <sheets>
    <sheet name="НОВАЯ ДК" sheetId="1" r:id="rId1"/>
  </sheets>
  <definedNames>
    <definedName name="_xlnm.Print_Titles" localSheetId="0">'НОВАЯ ДК'!$4:$6</definedName>
  </definedNames>
  <calcPr fullCalcOnLoad="1"/>
</workbook>
</file>

<file path=xl/sharedStrings.xml><?xml version="1.0" encoding="utf-8"?>
<sst xmlns="http://schemas.openxmlformats.org/spreadsheetml/2006/main" count="95" uniqueCount="51">
  <si>
    <t>Работники учреждений культуры</t>
  </si>
  <si>
    <t>Наименование показателей</t>
  </si>
  <si>
    <t>2012 г. факт</t>
  </si>
  <si>
    <t>2013 г. факт</t>
  </si>
  <si>
    <t>2014 г.факт</t>
  </si>
  <si>
    <t>2015г. факт</t>
  </si>
  <si>
    <t xml:space="preserve">2016г. </t>
  </si>
  <si>
    <t>2017 г.</t>
  </si>
  <si>
    <t>2018 г.</t>
  </si>
  <si>
    <t>2014 - 2016 гг.</t>
  </si>
  <si>
    <t>2014 - 2018 гг.</t>
  </si>
  <si>
    <t>Норматив числа получателей услуг на 1 работника учреждений культуры (по среднесписочной численности работников)</t>
  </si>
  <si>
    <t>х</t>
  </si>
  <si>
    <t>Число получателей услуг, чел.</t>
  </si>
  <si>
    <t>Среднесписочная численность работников учреждений  культуры, человек</t>
  </si>
  <si>
    <t>Численность населения субъекта Российской Федерации, чел.</t>
  </si>
  <si>
    <t>Соотношение средней заработной платы  работников учреждений  культуры и средней заработной платы в субъекте Российской Федерации:</t>
  </si>
  <si>
    <t>по Программе поэтапного совершенствования систем оплаты труда в государственных (муниципальных) учреждениях на 2012-2018 годы</t>
  </si>
  <si>
    <t>по Плану мероприятий ("дорожной карте") "Изменения в отраслях социальной сферы, направленные на повышение эффективности сферы культуры", %</t>
  </si>
  <si>
    <t xml:space="preserve">х </t>
  </si>
  <si>
    <t>по Иркутской области, %</t>
  </si>
  <si>
    <t>Средняя заработная плата работников по субъекту Российской Федерации, руб.</t>
  </si>
  <si>
    <t>Темп роста к предыдущему году, %</t>
  </si>
  <si>
    <t>Среднемесячная заработная плата работников учреждений  культуры, рублей</t>
  </si>
  <si>
    <t>Доля от средств от приносящей доход деятельности в фонде заработной платы по работникам учреждений культуры , %</t>
  </si>
  <si>
    <t>Размер начислений на фонд оплаты труда, %</t>
  </si>
  <si>
    <t>в том числе:</t>
  </si>
  <si>
    <t>Соотношение объема средств от оптимизации к сумме объема средств, предусмотренного на повышение оплаты труда, % (стр. 19/стр. 16*100%)</t>
  </si>
  <si>
    <t>* - прирост фонда оплаты труда с начислениями к 2012 г.</t>
  </si>
  <si>
    <t>Категория работников:</t>
  </si>
  <si>
    <t>Фонд оплаты труда с начислениями, тыс. рублей</t>
  </si>
  <si>
    <t xml:space="preserve">Прирост фонда оплаты труда с начислениями к 2013 г., тыс. руб. </t>
  </si>
  <si>
    <t>включая средства, полученные за счет проведения мероприятий по оптимизации, (тыс. руб.), из них:</t>
  </si>
  <si>
    <t>от оптимизации численности персонала, в том числе административно-управленческого, тыс. рублей</t>
  </si>
  <si>
    <t>от сокращения и оптимизации расходов на содержание учреждений, тыс. рублей</t>
  </si>
  <si>
    <t>за счет средств от приносящей доход деятельности, тыс. руб.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</si>
  <si>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тыс. рублей</t>
  </si>
  <si>
    <t>Итого, объем средств, предусмотренный на повышение оплаты труда, тыс. руб. (стр. 18+23+24)</t>
  </si>
  <si>
    <t>от реструктуризации сети, тыс. рублей</t>
  </si>
  <si>
    <t>Муниципальное образование Иркутской области:</t>
  </si>
  <si>
    <t>за счет средств консолидированного бюджета субъекта Российской Федерации, включая дотацию из федерального бюджета, тыс. руб. (данные субъекта Российской Федерации)</t>
  </si>
  <si>
    <t>Приложение №1                                                                                           к Плану мероприятий ("дорожная карта"), направленных на
повышение эффективности сферы культуры
Усть-Кутского муниципального образования</t>
  </si>
  <si>
    <t>Показатели нормативов плана мероприятий ("дорожной карты"), направленных на повышение эффективности сферы культуры Усть-Кутского муниципального образования</t>
  </si>
  <si>
    <t xml:space="preserve"> Усть-Кутское муниципальное образование</t>
  </si>
  <si>
    <t>Исп.: Федорова Е.М.</t>
  </si>
  <si>
    <t>Тел.: 8(39565)56194</t>
  </si>
  <si>
    <t xml:space="preserve"> Ф.И. Даникерова</t>
  </si>
  <si>
    <t>Заместитель мэра Усть-Кутского муниципального образования по экономическим вопросам</t>
  </si>
  <si>
    <t>Начальник управления</t>
  </si>
  <si>
    <t>Н.В. Носкова</t>
  </si>
  <si>
    <t>Приложение к Постановлению Администрации УКМО                       от 04.07.2017г. № 355-п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</si>
</sst>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_-* #,##0_р_._-;\-* #,##0_р_._-;_-* &quot;-&quot;??_р_._-;_-@_-"/>
    <numFmt numFmtId="176" formatCode="#,##0.0000"/>
    <numFmt numFmtId="177" formatCode="#,##0.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_р_._-;\-* #,##0.0_р_._-;_-* &quot;-&quot;?_р_._-;_-@_-"/>
    <numFmt numFmtId="184" formatCode="#,##0_ ;\-#,##0\ "/>
  </numFmts>
  <fonts count="4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i/>
      <sz val="8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0"/>
      <name val="Arial Cyr"/>
      <family val="2"/>
    </font>
    <font>
      <u val="single"/>
      <sz val="9.3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Times New Roman"/>
      <family val="1"/>
    </font>
    <font>
      <sz val="9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2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2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2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2" fillId="5" borderId="0" applyNumberFormat="0" applyBorder="0" applyAlignment="0" applyProtection="0"/>
    <xf numFmtId="0" fontId="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0" applyNumberFormat="0" applyBorder="0" applyAlignment="0" applyProtection="0"/>
    <xf numFmtId="0" fontId="2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3" borderId="0" applyNumberFormat="0" applyBorder="0" applyAlignment="0" applyProtection="0"/>
    <xf numFmtId="0" fontId="2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2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2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5" borderId="1" applyNumberFormat="0" applyAlignment="0" applyProtection="0"/>
    <xf numFmtId="0" fontId="3" fillId="5" borderId="1" applyNumberFormat="0" applyAlignment="0" applyProtection="0"/>
    <xf numFmtId="0" fontId="4" fillId="11" borderId="2" applyNumberFormat="0" applyAlignment="0" applyProtection="0"/>
    <xf numFmtId="0" fontId="4" fillId="3" borderId="2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5" fillId="3" borderId="1" applyNumberFormat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4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0">
      <alignment/>
      <protection/>
    </xf>
    <xf numFmtId="49" fontId="0" fillId="11" borderId="3">
      <alignment horizontal="left" vertical="top"/>
      <protection/>
    </xf>
    <xf numFmtId="49" fontId="8" fillId="0" borderId="3">
      <alignment horizontal="left" vertical="top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9" fillId="0" borderId="4" applyNumberFormat="0" applyFill="0" applyAlignment="0" applyProtection="0"/>
    <xf numFmtId="0" fontId="11" fillId="0" borderId="6" applyNumberFormat="0" applyFill="0" applyAlignment="0" applyProtection="0"/>
    <xf numFmtId="0" fontId="12" fillId="0" borderId="6" applyNumberFormat="0" applyFill="0" applyAlignment="0" applyProtection="0"/>
    <xf numFmtId="0" fontId="11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15" borderId="3">
      <alignment horizontal="left" vertical="top" wrapText="1"/>
      <protection/>
    </xf>
    <xf numFmtId="0" fontId="8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5" borderId="3">
      <alignment horizontal="left" vertical="top" wrapText="1"/>
      <protection/>
    </xf>
    <xf numFmtId="0" fontId="0" fillId="26" borderId="3">
      <alignment horizontal="left" vertical="top" wrapText="1"/>
      <protection/>
    </xf>
    <xf numFmtId="0" fontId="0" fillId="27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15" fillId="0" borderId="0">
      <alignment horizontal="left" vertical="top"/>
      <protection/>
    </xf>
    <xf numFmtId="0" fontId="8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9" applyNumberFormat="0" applyFill="0" applyAlignment="0" applyProtection="0"/>
    <xf numFmtId="0" fontId="16" fillId="28" borderId="11" applyNumberFormat="0" applyAlignment="0" applyProtection="0"/>
    <xf numFmtId="0" fontId="17" fillId="28" borderId="11" applyNumberFormat="0" applyAlignment="0" applyProtection="0"/>
    <xf numFmtId="0" fontId="16" fillId="28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15" borderId="12" applyNumberFormat="0">
      <alignment horizontal="right" vertical="top"/>
      <protection/>
    </xf>
    <xf numFmtId="0" fontId="0" fillId="2" borderId="12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5" borderId="12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9" borderId="13" applyNumberFormat="0" applyFont="0" applyAlignment="0" applyProtection="0"/>
    <xf numFmtId="0" fontId="7" fillId="29" borderId="13" applyNumberFormat="0" applyFont="0" applyAlignment="0" applyProtection="0"/>
    <xf numFmtId="0" fontId="0" fillId="29" borderId="1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3" fillId="14" borderId="3">
      <alignment horizontal="left" vertical="top" wrapText="1"/>
      <protection/>
    </xf>
    <xf numFmtId="49" fontId="26" fillId="0" borderId="3">
      <alignment horizontal="left" vertical="top" wrapText="1"/>
      <protection/>
    </xf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0" fillId="27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73">
    <xf numFmtId="0" fontId="0" fillId="0" borderId="0" xfId="0" applyAlignment="1">
      <alignment/>
    </xf>
    <xf numFmtId="0" fontId="31" fillId="0" borderId="0" xfId="0" applyFont="1" applyFill="1" applyAlignment="1">
      <alignment horizontal="center" vertical="top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3" fillId="0" borderId="0" xfId="0" applyFont="1" applyFill="1" applyBorder="1" applyAlignment="1">
      <alignment vertical="top" wrapText="1"/>
    </xf>
    <xf numFmtId="0" fontId="34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right" wrapText="1"/>
    </xf>
    <xf numFmtId="0" fontId="32" fillId="0" borderId="15" xfId="0" applyFont="1" applyFill="1" applyBorder="1" applyAlignment="1">
      <alignment horizontal="center" vertical="top"/>
    </xf>
    <xf numFmtId="0" fontId="32" fillId="0" borderId="1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center" vertical="center" wrapText="1"/>
    </xf>
    <xf numFmtId="172" fontId="32" fillId="0" borderId="15" xfId="0" applyNumberFormat="1" applyFont="1" applyFill="1" applyBorder="1" applyAlignment="1">
      <alignment horizontal="center" vertical="center" wrapText="1"/>
    </xf>
    <xf numFmtId="3" fontId="32" fillId="0" borderId="15" xfId="0" applyNumberFormat="1" applyFont="1" applyFill="1" applyBorder="1" applyAlignment="1">
      <alignment horizontal="center" vertical="center" wrapText="1"/>
    </xf>
    <xf numFmtId="173" fontId="32" fillId="0" borderId="15" xfId="0" applyNumberFormat="1" applyFont="1" applyFill="1" applyBorder="1" applyAlignment="1">
      <alignment horizontal="center" vertical="center" wrapText="1"/>
    </xf>
    <xf numFmtId="3" fontId="32" fillId="0" borderId="15" xfId="141" applyNumberFormat="1" applyFont="1" applyFill="1" applyBorder="1" applyAlignment="1">
      <alignment horizontal="center" vertical="center"/>
      <protection/>
    </xf>
    <xf numFmtId="172" fontId="36" fillId="0" borderId="16" xfId="0" applyNumberFormat="1" applyFont="1" applyFill="1" applyBorder="1" applyAlignment="1">
      <alignment horizontal="center" vertical="center" wrapText="1"/>
    </xf>
    <xf numFmtId="172" fontId="32" fillId="0" borderId="17" xfId="0" applyNumberFormat="1" applyFont="1" applyFill="1" applyBorder="1" applyAlignment="1">
      <alignment horizontal="center" vertical="center"/>
    </xf>
    <xf numFmtId="172" fontId="36" fillId="0" borderId="17" xfId="0" applyNumberFormat="1" applyFont="1" applyFill="1" applyBorder="1" applyAlignment="1">
      <alignment horizontal="center" vertical="center" wrapText="1"/>
    </xf>
    <xf numFmtId="173" fontId="33" fillId="0" borderId="17" xfId="0" applyNumberFormat="1" applyFont="1" applyFill="1" applyBorder="1" applyAlignment="1">
      <alignment horizontal="center" vertical="center"/>
    </xf>
    <xf numFmtId="173" fontId="33" fillId="0" borderId="18" xfId="0" applyNumberFormat="1" applyFont="1" applyFill="1" applyBorder="1" applyAlignment="1">
      <alignment horizontal="center" vertical="center"/>
    </xf>
    <xf numFmtId="1" fontId="32" fillId="0" borderId="15" xfId="0" applyNumberFormat="1" applyFont="1" applyFill="1" applyBorder="1" applyAlignment="1">
      <alignment horizontal="center" vertical="center"/>
    </xf>
    <xf numFmtId="1" fontId="36" fillId="0" borderId="15" xfId="0" applyNumberFormat="1" applyFont="1" applyFill="1" applyBorder="1" applyAlignment="1">
      <alignment horizontal="center" vertical="center" wrapText="1"/>
    </xf>
    <xf numFmtId="1" fontId="36" fillId="0" borderId="15" xfId="0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vertical="center" wrapText="1"/>
    </xf>
    <xf numFmtId="0" fontId="32" fillId="0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38" fillId="0" borderId="15" xfId="0" applyFont="1" applyFill="1" applyBorder="1" applyAlignment="1">
      <alignment horizontal="left" vertical="center" wrapText="1"/>
    </xf>
    <xf numFmtId="0" fontId="38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172" fontId="39" fillId="0" borderId="15" xfId="0" applyNumberFormat="1" applyFont="1" applyFill="1" applyBorder="1" applyAlignment="1">
      <alignment horizontal="center" vertical="center"/>
    </xf>
    <xf numFmtId="173" fontId="36" fillId="0" borderId="15" xfId="0" applyNumberFormat="1" applyFont="1" applyFill="1" applyBorder="1" applyAlignment="1">
      <alignment horizontal="center" vertical="center" wrapText="1"/>
    </xf>
    <xf numFmtId="173" fontId="32" fillId="0" borderId="15" xfId="0" applyNumberFormat="1" applyFont="1" applyFill="1" applyBorder="1" applyAlignment="1">
      <alignment horizontal="center" vertical="center"/>
    </xf>
    <xf numFmtId="3" fontId="36" fillId="0" borderId="15" xfId="0" applyNumberFormat="1" applyFont="1" applyFill="1" applyBorder="1" applyAlignment="1">
      <alignment horizontal="center" vertical="center" wrapText="1"/>
    </xf>
    <xf numFmtId="173" fontId="32" fillId="0" borderId="15" xfId="67" applyNumberFormat="1" applyFont="1" applyFill="1" applyBorder="1" applyAlignment="1">
      <alignment horizontal="center" vertical="center" wrapText="1"/>
      <protection/>
    </xf>
    <xf numFmtId="174" fontId="32" fillId="0" borderId="15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173" fontId="36" fillId="0" borderId="15" xfId="0" applyNumberFormat="1" applyFont="1" applyFill="1" applyBorder="1" applyAlignment="1">
      <alignment horizontal="center" vertical="center"/>
    </xf>
    <xf numFmtId="172" fontId="41" fillId="0" borderId="17" xfId="0" applyNumberFormat="1" applyFont="1" applyFill="1" applyBorder="1" applyAlignment="1">
      <alignment horizontal="center" vertical="center"/>
    </xf>
    <xf numFmtId="172" fontId="41" fillId="0" borderId="17" xfId="0" applyNumberFormat="1" applyFont="1" applyFill="1" applyBorder="1" applyAlignment="1">
      <alignment horizontal="center" vertical="center" wrapText="1"/>
    </xf>
    <xf numFmtId="173" fontId="41" fillId="0" borderId="15" xfId="0" applyNumberFormat="1" applyFont="1" applyFill="1" applyBorder="1" applyAlignment="1">
      <alignment horizontal="center" vertical="center" wrapText="1"/>
    </xf>
    <xf numFmtId="172" fontId="36" fillId="0" borderId="15" xfId="0" applyNumberFormat="1" applyFont="1" applyFill="1" applyBorder="1" applyAlignment="1">
      <alignment horizontal="center" vertical="center" wrapText="1"/>
    </xf>
    <xf numFmtId="0" fontId="32" fillId="26" borderId="15" xfId="0" applyFont="1" applyFill="1" applyBorder="1" applyAlignment="1">
      <alignment horizontal="center" vertical="top"/>
    </xf>
    <xf numFmtId="0" fontId="32" fillId="26" borderId="15" xfId="0" applyFont="1" applyFill="1" applyBorder="1" applyAlignment="1">
      <alignment horizontal="left" vertical="center" wrapText="1"/>
    </xf>
    <xf numFmtId="0" fontId="32" fillId="26" borderId="15" xfId="0" applyFont="1" applyFill="1" applyBorder="1" applyAlignment="1">
      <alignment horizontal="center" vertical="center" wrapText="1"/>
    </xf>
    <xf numFmtId="173" fontId="36" fillId="26" borderId="15" xfId="0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vertical="top" wrapText="1"/>
    </xf>
    <xf numFmtId="3" fontId="36" fillId="0" borderId="0" xfId="67" applyNumberFormat="1" applyFont="1" applyFill="1" applyBorder="1" applyAlignment="1">
      <alignment horizontal="center" vertical="center" wrapText="1"/>
      <protection/>
    </xf>
    <xf numFmtId="3" fontId="36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top"/>
    </xf>
    <xf numFmtId="0" fontId="32" fillId="0" borderId="0" xfId="0" applyFont="1" applyFill="1" applyAlignment="1">
      <alignment horizontal="center"/>
    </xf>
    <xf numFmtId="173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184" fontId="32" fillId="0" borderId="15" xfId="0" applyNumberFormat="1" applyFont="1" applyFill="1" applyBorder="1" applyAlignment="1">
      <alignment horizontal="center" vertical="center" wrapText="1"/>
    </xf>
    <xf numFmtId="184" fontId="36" fillId="0" borderId="15" xfId="0" applyNumberFormat="1" applyFont="1" applyFill="1" applyBorder="1" applyAlignment="1">
      <alignment horizontal="center" vertical="center" wrapText="1"/>
    </xf>
    <xf numFmtId="3" fontId="36" fillId="0" borderId="17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/>
    </xf>
    <xf numFmtId="0" fontId="32" fillId="0" borderId="19" xfId="0" applyFont="1" applyFill="1" applyBorder="1" applyAlignment="1">
      <alignment/>
    </xf>
    <xf numFmtId="173" fontId="32" fillId="0" borderId="19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 wrapText="1"/>
    </xf>
    <xf numFmtId="0" fontId="32" fillId="0" borderId="0" xfId="0" applyFont="1" applyFill="1" applyAlignment="1">
      <alignment horizontal="center"/>
    </xf>
    <xf numFmtId="173" fontId="32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left" vertical="top"/>
    </xf>
    <xf numFmtId="0" fontId="35" fillId="0" borderId="19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</cellXfs>
  <cellStyles count="212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— акцент6" xfId="29"/>
    <cellStyle name="20% - Акцент6 2" xfId="30"/>
    <cellStyle name="40% — акцент1" xfId="31"/>
    <cellStyle name="40% - Акцент1 2" xfId="32"/>
    <cellStyle name="40% - Акцент1 3" xfId="33"/>
    <cellStyle name="40% — акцент2" xfId="34"/>
    <cellStyle name="40% - Акцент2 2" xfId="35"/>
    <cellStyle name="40% — акцент3" xfId="36"/>
    <cellStyle name="40% - Акцент3 2" xfId="37"/>
    <cellStyle name="40% - Акцент3 3" xfId="38"/>
    <cellStyle name="40% — акцент4" xfId="39"/>
    <cellStyle name="40% - Акцент4 2" xfId="40"/>
    <cellStyle name="40% - Акцент4 3" xfId="41"/>
    <cellStyle name="40% — акцент5" xfId="42"/>
    <cellStyle name="40% - Акцент5 2" xfId="43"/>
    <cellStyle name="40% — акцент6" xfId="44"/>
    <cellStyle name="40% - Акцент6 2" xfId="45"/>
    <cellStyle name="40% - Акцент6 3" xfId="46"/>
    <cellStyle name="60% — акцент1" xfId="47"/>
    <cellStyle name="60% - Акцент1 2" xfId="48"/>
    <cellStyle name="60% - Акцент1 3" xfId="49"/>
    <cellStyle name="60% — акцент2" xfId="50"/>
    <cellStyle name="60% - Акцент2 2" xfId="51"/>
    <cellStyle name="60% - Акцент2 3" xfId="52"/>
    <cellStyle name="60% — акцент3" xfId="53"/>
    <cellStyle name="60% - Акцент3 2" xfId="54"/>
    <cellStyle name="60% - Акцент3 3" xfId="55"/>
    <cellStyle name="60% — акцент4" xfId="56"/>
    <cellStyle name="60% - Акцент4 2" xfId="57"/>
    <cellStyle name="60% - Акцент4 3" xfId="58"/>
    <cellStyle name="60% — акцент5" xfId="59"/>
    <cellStyle name="60% - Акцент5 2" xfId="60"/>
    <cellStyle name="60% - Акцент5 3" xfId="61"/>
    <cellStyle name="60% — акцент6" xfId="62"/>
    <cellStyle name="60% - Акцент6 2" xfId="63"/>
    <cellStyle name="60% - Акцент6 3" xfId="64"/>
    <cellStyle name="Normal" xfId="65"/>
    <cellStyle name="Normal 2 2 3" xfId="66"/>
    <cellStyle name="Normal 4" xfId="67"/>
    <cellStyle name="Акцент1" xfId="68"/>
    <cellStyle name="Акцент1 2" xfId="69"/>
    <cellStyle name="Акцент1 3" xfId="70"/>
    <cellStyle name="Акцент2" xfId="71"/>
    <cellStyle name="Акцент2 2" xfId="72"/>
    <cellStyle name="Акцент2 3" xfId="73"/>
    <cellStyle name="Акцент3" xfId="74"/>
    <cellStyle name="Акцент3 2" xfId="75"/>
    <cellStyle name="Акцент3 3" xfId="76"/>
    <cellStyle name="Акцент4" xfId="77"/>
    <cellStyle name="Акцент4 2" xfId="78"/>
    <cellStyle name="Акцент4 3" xfId="79"/>
    <cellStyle name="Акцент5" xfId="80"/>
    <cellStyle name="Акцент5 2" xfId="81"/>
    <cellStyle name="Акцент5 3" xfId="82"/>
    <cellStyle name="Акцент6" xfId="83"/>
    <cellStyle name="Акцент6 2" xfId="84"/>
    <cellStyle name="Акцент6 3" xfId="85"/>
    <cellStyle name="Ввод " xfId="86"/>
    <cellStyle name="Ввод  2" xfId="87"/>
    <cellStyle name="Вывод" xfId="88"/>
    <cellStyle name="Вывод 2" xfId="89"/>
    <cellStyle name="Вывод 3" xfId="90"/>
    <cellStyle name="Вычисление" xfId="91"/>
    <cellStyle name="Вычисление 2" xfId="92"/>
    <cellStyle name="Вычисление 3" xfId="93"/>
    <cellStyle name="Hyperlink" xfId="94"/>
    <cellStyle name="Данные (редактируемые)" xfId="95"/>
    <cellStyle name="Данные (только для чтения)" xfId="96"/>
    <cellStyle name="Данные для удаления" xfId="97"/>
    <cellStyle name="Currency" xfId="98"/>
    <cellStyle name="Currency [0]" xfId="99"/>
    <cellStyle name="Денежный 2" xfId="100"/>
    <cellStyle name="Денежный 3" xfId="101"/>
    <cellStyle name="Заголовки полей" xfId="102"/>
    <cellStyle name="Заголовки полей [печать]" xfId="103"/>
    <cellStyle name="Заголовок 1" xfId="104"/>
    <cellStyle name="Заголовок 1 2" xfId="105"/>
    <cellStyle name="Заголовок 1 3" xfId="106"/>
    <cellStyle name="Заголовок 2" xfId="107"/>
    <cellStyle name="Заголовок 2 2" xfId="108"/>
    <cellStyle name="Заголовок 2 3" xfId="109"/>
    <cellStyle name="Заголовок 3" xfId="110"/>
    <cellStyle name="Заголовок 3 2" xfId="111"/>
    <cellStyle name="Заголовок 3 3" xfId="112"/>
    <cellStyle name="Заголовок 4" xfId="113"/>
    <cellStyle name="Заголовок 4 2" xfId="114"/>
    <cellStyle name="Заголовок 4 3" xfId="115"/>
    <cellStyle name="Заголовок меры" xfId="116"/>
    <cellStyle name="Заголовок показателя [печать]" xfId="117"/>
    <cellStyle name="Заголовок показателя константы" xfId="118"/>
    <cellStyle name="Заголовок результата расчета" xfId="119"/>
    <cellStyle name="Заголовок свободного показателя" xfId="120"/>
    <cellStyle name="Значение фильтра" xfId="121"/>
    <cellStyle name="Значение фильтра [печать]" xfId="122"/>
    <cellStyle name="Информация о задаче" xfId="123"/>
    <cellStyle name="Итог" xfId="124"/>
    <cellStyle name="Итог 2" xfId="125"/>
    <cellStyle name="Итог 3" xfId="126"/>
    <cellStyle name="Контрольная ячейка" xfId="127"/>
    <cellStyle name="Контрольная ячейка 2" xfId="128"/>
    <cellStyle name="Контрольная ячейка 3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10" xfId="135"/>
    <cellStyle name="Обычный 2" xfId="136"/>
    <cellStyle name="Обычный 2 2" xfId="137"/>
    <cellStyle name="Обычный 2 3" xfId="138"/>
    <cellStyle name="Обычный 3" xfId="139"/>
    <cellStyle name="Обычный 3 2" xfId="140"/>
    <cellStyle name="Обычный 4" xfId="141"/>
    <cellStyle name="Обычный 5" xfId="142"/>
    <cellStyle name="Обычный 5 10" xfId="143"/>
    <cellStyle name="Обычный 5 2" xfId="144"/>
    <cellStyle name="Обычный 5 2 2" xfId="145"/>
    <cellStyle name="Обычный 5 2 2 2" xfId="146"/>
    <cellStyle name="Обычный 5 2 3" xfId="147"/>
    <cellStyle name="Обычный 5 2 4" xfId="148"/>
    <cellStyle name="Обычный 5 2 5" xfId="149"/>
    <cellStyle name="Обычный 5 2 6" xfId="150"/>
    <cellStyle name="Обычный 5 2 7" xfId="151"/>
    <cellStyle name="Обычный 5 3" xfId="152"/>
    <cellStyle name="Обычный 5 3 2" xfId="153"/>
    <cellStyle name="Обычный 5 3 2 2" xfId="154"/>
    <cellStyle name="Обычный 5 3 3" xfId="155"/>
    <cellStyle name="Обычный 5 3 4" xfId="156"/>
    <cellStyle name="Обычный 5 3 5" xfId="157"/>
    <cellStyle name="Обычный 5 3 6" xfId="158"/>
    <cellStyle name="Обычный 5 3 7" xfId="159"/>
    <cellStyle name="Обычный 5 4" xfId="160"/>
    <cellStyle name="Обычный 5 4 2" xfId="161"/>
    <cellStyle name="Обычный 5 4 2 2" xfId="162"/>
    <cellStyle name="Обычный 5 4 3" xfId="163"/>
    <cellStyle name="Обычный 5 4 4" xfId="164"/>
    <cellStyle name="Обычный 5 4 5" xfId="165"/>
    <cellStyle name="Обычный 5 4 6" xfId="166"/>
    <cellStyle name="Обычный 5 4 7" xfId="167"/>
    <cellStyle name="Обычный 5 5" xfId="168"/>
    <cellStyle name="Обычный 5 5 2" xfId="169"/>
    <cellStyle name="Обычный 5 6" xfId="170"/>
    <cellStyle name="Обычный 5 7" xfId="171"/>
    <cellStyle name="Обычный 5 8" xfId="172"/>
    <cellStyle name="Обычный 5 9" xfId="173"/>
    <cellStyle name="Обычный 6" xfId="174"/>
    <cellStyle name="Обычный 7" xfId="175"/>
    <cellStyle name="Обычный 7 2" xfId="176"/>
    <cellStyle name="Обычный 8" xfId="177"/>
    <cellStyle name="Обычный 9" xfId="178"/>
    <cellStyle name="Отдельная ячейка" xfId="179"/>
    <cellStyle name="Отдельная ячейка - константа" xfId="180"/>
    <cellStyle name="Отдельная ячейка - константа [печать]" xfId="181"/>
    <cellStyle name="Отдельная ячейка [печать]" xfId="182"/>
    <cellStyle name="Отдельная ячейка-результат" xfId="183"/>
    <cellStyle name="Отдельная ячейка-результат [печать]" xfId="184"/>
    <cellStyle name="Followed Hyperlink" xfId="185"/>
    <cellStyle name="Плохой" xfId="186"/>
    <cellStyle name="Плохой 2" xfId="187"/>
    <cellStyle name="Пояснение" xfId="188"/>
    <cellStyle name="Пояснение 2" xfId="189"/>
    <cellStyle name="Примечание" xfId="190"/>
    <cellStyle name="Примечание 2" xfId="191"/>
    <cellStyle name="Примечание 3" xfId="192"/>
    <cellStyle name="Percent" xfId="193"/>
    <cellStyle name="Процентный 2" xfId="194"/>
    <cellStyle name="Свойства элементов измерения" xfId="195"/>
    <cellStyle name="Свойства элементов измерения [печать]" xfId="196"/>
    <cellStyle name="Связанная ячейка" xfId="197"/>
    <cellStyle name="Связанная ячейка 2" xfId="198"/>
    <cellStyle name="Текст предупреждения" xfId="199"/>
    <cellStyle name="Текст предупреждения 2" xfId="200"/>
    <cellStyle name="Текст предупреждения 3" xfId="201"/>
    <cellStyle name="Comma" xfId="202"/>
    <cellStyle name="Comma [0]" xfId="203"/>
    <cellStyle name="Финансовый 2" xfId="204"/>
    <cellStyle name="Финансовый 2 2" xfId="205"/>
    <cellStyle name="Финансовый 3" xfId="206"/>
    <cellStyle name="Финансовый 3 2" xfId="207"/>
    <cellStyle name="Финансовый 3 3" xfId="208"/>
    <cellStyle name="Финансовый 3 3 2" xfId="209"/>
    <cellStyle name="Финансовый 3 3 2 2" xfId="210"/>
    <cellStyle name="Финансовый 3 3 3" xfId="211"/>
    <cellStyle name="Финансовый 3 3 4" xfId="212"/>
    <cellStyle name="Финансовый 3 3 5" xfId="213"/>
    <cellStyle name="Финансовый 3 3 6" xfId="214"/>
    <cellStyle name="Финансовый 3 4" xfId="215"/>
    <cellStyle name="Финансовый 3 4 2" xfId="216"/>
    <cellStyle name="Финансовый 3 5" xfId="217"/>
    <cellStyle name="Финансовый 3 6" xfId="218"/>
    <cellStyle name="Финансовый 3 7" xfId="219"/>
    <cellStyle name="Финансовый 4" xfId="220"/>
    <cellStyle name="Финансовый 5" xfId="221"/>
    <cellStyle name="Хороший" xfId="222"/>
    <cellStyle name="Хороший 2" xfId="223"/>
    <cellStyle name="Элементы осей" xfId="224"/>
    <cellStyle name="Элементы осей [печать]" xfId="225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43"/>
  <sheetViews>
    <sheetView tabSelected="1" zoomScale="70" zoomScaleNormal="70" zoomScalePageLayoutView="0" workbookViewId="0" topLeftCell="A1">
      <selection activeCell="G2" sqref="G2:K2"/>
    </sheetView>
  </sheetViews>
  <sheetFormatPr defaultColWidth="9.140625" defaultRowHeight="15"/>
  <cols>
    <col min="1" max="1" width="5.140625" style="56" customWidth="1"/>
    <col min="2" max="2" width="64.421875" style="4" customWidth="1"/>
    <col min="3" max="3" width="11.140625" style="4" customWidth="1"/>
    <col min="4" max="4" width="12.140625" style="57" customWidth="1"/>
    <col min="5" max="5" width="15.28125" style="4" customWidth="1"/>
    <col min="6" max="6" width="15.421875" style="4" customWidth="1"/>
    <col min="7" max="7" width="13.57421875" style="4" customWidth="1"/>
    <col min="8" max="8" width="14.00390625" style="4" customWidth="1"/>
    <col min="9" max="9" width="14.7109375" style="4" customWidth="1"/>
    <col min="10" max="11" width="11.140625" style="4" customWidth="1"/>
    <col min="12" max="16384" width="9.140625" style="4" customWidth="1"/>
  </cols>
  <sheetData>
    <row r="1" spans="1:11" ht="40.5" customHeight="1">
      <c r="A1" s="1"/>
      <c r="B1" s="2"/>
      <c r="C1" s="2"/>
      <c r="D1" s="3"/>
      <c r="E1" s="2"/>
      <c r="F1" s="2"/>
      <c r="G1" s="64" t="s">
        <v>50</v>
      </c>
      <c r="H1" s="64"/>
      <c r="I1" s="64"/>
      <c r="J1" s="64"/>
      <c r="K1" s="64"/>
    </row>
    <row r="2" spans="1:11" ht="70.5" customHeight="1">
      <c r="A2" s="5"/>
      <c r="B2" s="5"/>
      <c r="C2" s="5"/>
      <c r="D2" s="5"/>
      <c r="E2" s="5"/>
      <c r="F2" s="5"/>
      <c r="G2" s="64" t="s">
        <v>41</v>
      </c>
      <c r="H2" s="64"/>
      <c r="I2" s="64"/>
      <c r="J2" s="64"/>
      <c r="K2" s="64"/>
    </row>
    <row r="3" spans="1:11" ht="40.5" customHeight="1">
      <c r="A3" s="6"/>
      <c r="B3" s="65" t="s">
        <v>42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8" customHeight="1">
      <c r="A4" s="7"/>
      <c r="B4" s="8" t="s">
        <v>39</v>
      </c>
      <c r="C4" s="66" t="s">
        <v>43</v>
      </c>
      <c r="D4" s="66"/>
      <c r="E4" s="66"/>
      <c r="F4" s="66"/>
      <c r="G4" s="66"/>
      <c r="H4" s="66"/>
      <c r="I4" s="66"/>
      <c r="J4" s="66"/>
      <c r="K4" s="66"/>
    </row>
    <row r="5" spans="1:11" ht="18">
      <c r="A5" s="7"/>
      <c r="B5" s="8" t="s">
        <v>29</v>
      </c>
      <c r="C5" s="71" t="s">
        <v>0</v>
      </c>
      <c r="D5" s="71"/>
      <c r="E5" s="71"/>
      <c r="F5" s="71"/>
      <c r="G5" s="7"/>
      <c r="H5" s="7"/>
      <c r="I5" s="7"/>
      <c r="J5" s="7"/>
      <c r="K5" s="7"/>
    </row>
    <row r="6" spans="1:11" ht="30.75">
      <c r="A6" s="9"/>
      <c r="B6" s="10" t="s">
        <v>1</v>
      </c>
      <c r="C6" s="10" t="s">
        <v>2</v>
      </c>
      <c r="D6" s="10" t="s">
        <v>3</v>
      </c>
      <c r="E6" s="10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0" t="s">
        <v>9</v>
      </c>
      <c r="K6" s="10" t="s">
        <v>10</v>
      </c>
    </row>
    <row r="7" spans="1:11" ht="30.75">
      <c r="A7" s="9">
        <v>1</v>
      </c>
      <c r="B7" s="12" t="s">
        <v>11</v>
      </c>
      <c r="C7" s="13" t="s">
        <v>12</v>
      </c>
      <c r="D7" s="14">
        <v>298.9</v>
      </c>
      <c r="E7" s="14">
        <v>367.5</v>
      </c>
      <c r="F7" s="14">
        <v>354.7</v>
      </c>
      <c r="G7" s="14">
        <v>354.7</v>
      </c>
      <c r="H7" s="14">
        <v>354.7</v>
      </c>
      <c r="I7" s="14">
        <v>354.7</v>
      </c>
      <c r="J7" s="13" t="s">
        <v>12</v>
      </c>
      <c r="K7" s="13" t="s">
        <v>12</v>
      </c>
    </row>
    <row r="8" spans="1:11" ht="18">
      <c r="A8" s="9">
        <v>2</v>
      </c>
      <c r="B8" s="12" t="s">
        <v>13</v>
      </c>
      <c r="C8" s="13" t="s">
        <v>12</v>
      </c>
      <c r="D8" s="15">
        <v>52303</v>
      </c>
      <c r="E8" s="58">
        <v>50718</v>
      </c>
      <c r="F8" s="58">
        <v>50718</v>
      </c>
      <c r="G8" s="58">
        <v>50088</v>
      </c>
      <c r="H8" s="59">
        <v>50088</v>
      </c>
      <c r="I8" s="59">
        <v>50088</v>
      </c>
      <c r="J8" s="13" t="s">
        <v>12</v>
      </c>
      <c r="K8" s="13" t="s">
        <v>12</v>
      </c>
    </row>
    <row r="9" spans="1:11" ht="30.75">
      <c r="A9" s="9">
        <v>3</v>
      </c>
      <c r="B9" s="12" t="s">
        <v>14</v>
      </c>
      <c r="C9" s="13" t="s">
        <v>12</v>
      </c>
      <c r="D9" s="16">
        <v>175</v>
      </c>
      <c r="E9" s="16">
        <v>138</v>
      </c>
      <c r="F9" s="16">
        <v>112</v>
      </c>
      <c r="G9" s="16">
        <v>112</v>
      </c>
      <c r="H9" s="16">
        <v>112</v>
      </c>
      <c r="I9" s="16">
        <v>112</v>
      </c>
      <c r="J9" s="13" t="s">
        <v>12</v>
      </c>
      <c r="K9" s="13" t="s">
        <v>12</v>
      </c>
    </row>
    <row r="10" spans="1:11" ht="18">
      <c r="A10" s="9">
        <v>4</v>
      </c>
      <c r="B10" s="12" t="s">
        <v>15</v>
      </c>
      <c r="C10" s="17">
        <v>53037</v>
      </c>
      <c r="D10" s="15">
        <v>52303</v>
      </c>
      <c r="E10" s="15">
        <v>50718</v>
      </c>
      <c r="F10" s="60">
        <v>50718</v>
      </c>
      <c r="G10" s="36">
        <v>50088</v>
      </c>
      <c r="H10" s="15">
        <v>50088</v>
      </c>
      <c r="I10" s="15">
        <v>50088</v>
      </c>
      <c r="J10" s="13" t="s">
        <v>12</v>
      </c>
      <c r="K10" s="13" t="s">
        <v>12</v>
      </c>
    </row>
    <row r="11" spans="1:11" ht="46.5">
      <c r="A11" s="9">
        <v>5</v>
      </c>
      <c r="B11" s="12" t="s">
        <v>16</v>
      </c>
      <c r="C11" s="18"/>
      <c r="D11" s="19"/>
      <c r="E11" s="20"/>
      <c r="F11" s="20"/>
      <c r="G11" s="20"/>
      <c r="H11" s="20"/>
      <c r="I11" s="20"/>
      <c r="J11" s="21"/>
      <c r="K11" s="22"/>
    </row>
    <row r="12" spans="1:11" ht="46.5">
      <c r="A12" s="9">
        <v>6</v>
      </c>
      <c r="B12" s="12" t="s">
        <v>17</v>
      </c>
      <c r="C12" s="13" t="s">
        <v>12</v>
      </c>
      <c r="D12" s="23">
        <v>53</v>
      </c>
      <c r="E12" s="24">
        <v>59</v>
      </c>
      <c r="F12" s="25">
        <v>65</v>
      </c>
      <c r="G12" s="25">
        <v>74</v>
      </c>
      <c r="H12" s="25">
        <v>85</v>
      </c>
      <c r="I12" s="25">
        <v>100</v>
      </c>
      <c r="J12" s="13" t="s">
        <v>12</v>
      </c>
      <c r="K12" s="13" t="s">
        <v>12</v>
      </c>
    </row>
    <row r="13" spans="1:11" s="29" customFormat="1" ht="46.5">
      <c r="A13" s="9">
        <v>7</v>
      </c>
      <c r="B13" s="26" t="s">
        <v>18</v>
      </c>
      <c r="C13" s="27" t="s">
        <v>19</v>
      </c>
      <c r="D13" s="27">
        <v>70.3</v>
      </c>
      <c r="E13" s="27">
        <v>70.3</v>
      </c>
      <c r="F13" s="28">
        <v>73.7</v>
      </c>
      <c r="G13" s="27">
        <v>82.4</v>
      </c>
      <c r="H13" s="27">
        <v>90</v>
      </c>
      <c r="I13" s="27">
        <v>100</v>
      </c>
      <c r="J13" s="27" t="s">
        <v>12</v>
      </c>
      <c r="K13" s="27" t="s">
        <v>12</v>
      </c>
    </row>
    <row r="14" spans="1:11" ht="18">
      <c r="A14" s="9">
        <v>8</v>
      </c>
      <c r="B14" s="30" t="s">
        <v>20</v>
      </c>
      <c r="C14" s="13" t="s">
        <v>12</v>
      </c>
      <c r="D14" s="31">
        <v>61</v>
      </c>
      <c r="E14" s="32">
        <v>72.3</v>
      </c>
      <c r="F14" s="33">
        <v>84.3</v>
      </c>
      <c r="G14" s="33">
        <v>80.1</v>
      </c>
      <c r="H14" s="32">
        <v>90</v>
      </c>
      <c r="I14" s="32">
        <v>100</v>
      </c>
      <c r="J14" s="13" t="s">
        <v>12</v>
      </c>
      <c r="K14" s="13" t="s">
        <v>12</v>
      </c>
    </row>
    <row r="15" spans="1:11" ht="30.75">
      <c r="A15" s="9">
        <v>9</v>
      </c>
      <c r="B15" s="12" t="s">
        <v>21</v>
      </c>
      <c r="C15" s="34">
        <v>25365</v>
      </c>
      <c r="D15" s="16">
        <v>29229.4</v>
      </c>
      <c r="E15" s="16">
        <v>31371</v>
      </c>
      <c r="F15" s="16">
        <v>28648</v>
      </c>
      <c r="G15" s="16">
        <v>31110.4</v>
      </c>
      <c r="H15" s="35">
        <v>33386.4</v>
      </c>
      <c r="I15" s="35">
        <v>36150.1</v>
      </c>
      <c r="J15" s="13" t="s">
        <v>12</v>
      </c>
      <c r="K15" s="13" t="s">
        <v>12</v>
      </c>
    </row>
    <row r="16" spans="1:11" ht="18">
      <c r="A16" s="9">
        <v>10</v>
      </c>
      <c r="B16" s="12" t="s">
        <v>22</v>
      </c>
      <c r="C16" s="13" t="s">
        <v>12</v>
      </c>
      <c r="D16" s="34">
        <f aca="true" t="shared" si="0" ref="D16:I16">D15/C15*100</f>
        <v>115.23516656810567</v>
      </c>
      <c r="E16" s="34">
        <f t="shared" si="0"/>
        <v>107.32686952178285</v>
      </c>
      <c r="F16" s="34">
        <f>F15/E15*100</f>
        <v>91.3200089254407</v>
      </c>
      <c r="G16" s="34">
        <f t="shared" si="0"/>
        <v>108.59536442334543</v>
      </c>
      <c r="H16" s="34">
        <f t="shared" si="0"/>
        <v>107.315881505863</v>
      </c>
      <c r="I16" s="34">
        <f t="shared" si="0"/>
        <v>108.27792154889416</v>
      </c>
      <c r="J16" s="13" t="s">
        <v>12</v>
      </c>
      <c r="K16" s="13" t="s">
        <v>12</v>
      </c>
    </row>
    <row r="17" spans="1:11" ht="30.75">
      <c r="A17" s="9">
        <v>11</v>
      </c>
      <c r="B17" s="12" t="s">
        <v>23</v>
      </c>
      <c r="C17" s="34">
        <v>9787</v>
      </c>
      <c r="D17" s="16">
        <v>21146.8</v>
      </c>
      <c r="E17" s="16">
        <v>25222.8</v>
      </c>
      <c r="F17" s="16">
        <v>29914.7</v>
      </c>
      <c r="G17" s="16">
        <v>30429.8</v>
      </c>
      <c r="H17" s="16">
        <v>36747.2</v>
      </c>
      <c r="I17" s="16">
        <f>I15/1.724*2.2</f>
        <v>46131.218097447796</v>
      </c>
      <c r="J17" s="13" t="s">
        <v>12</v>
      </c>
      <c r="K17" s="13" t="s">
        <v>12</v>
      </c>
    </row>
    <row r="18" spans="1:11" ht="18">
      <c r="A18" s="9">
        <v>12</v>
      </c>
      <c r="B18" s="12" t="s">
        <v>22</v>
      </c>
      <c r="C18" s="13" t="s">
        <v>12</v>
      </c>
      <c r="D18" s="35">
        <f aca="true" t="shared" si="1" ref="D18:I18">D17/C17*100</f>
        <v>216.07029733319706</v>
      </c>
      <c r="E18" s="35">
        <f t="shared" si="1"/>
        <v>119.27478389165265</v>
      </c>
      <c r="F18" s="35">
        <f>F17/E17*100</f>
        <v>118.6018205750353</v>
      </c>
      <c r="G18" s="35">
        <f>G17/F17*100</f>
        <v>101.72189592407746</v>
      </c>
      <c r="H18" s="35">
        <f t="shared" si="1"/>
        <v>120.76057023049773</v>
      </c>
      <c r="I18" s="35">
        <f t="shared" si="1"/>
        <v>125.536688774785</v>
      </c>
      <c r="J18" s="13" t="s">
        <v>12</v>
      </c>
      <c r="K18" s="13" t="s">
        <v>12</v>
      </c>
    </row>
    <row r="19" spans="1:11" ht="30.75">
      <c r="A19" s="9">
        <v>13</v>
      </c>
      <c r="B19" s="12" t="s">
        <v>24</v>
      </c>
      <c r="C19" s="13" t="s">
        <v>12</v>
      </c>
      <c r="D19" s="37">
        <v>1</v>
      </c>
      <c r="E19" s="37">
        <v>1</v>
      </c>
      <c r="F19" s="37">
        <f>(F30+D30)/F21*100</f>
        <v>1.4058011624756663</v>
      </c>
      <c r="G19" s="37">
        <f>(G30+D30)/G21*100</f>
        <v>1.4978757658933557</v>
      </c>
      <c r="H19" s="37">
        <f>(H30+D30)/H21*100</f>
        <v>1.293242518468193</v>
      </c>
      <c r="I19" s="37">
        <f>(I30+D30)/I21*100</f>
        <v>1.0689448363352851</v>
      </c>
      <c r="J19" s="13" t="s">
        <v>12</v>
      </c>
      <c r="K19" s="13" t="s">
        <v>12</v>
      </c>
    </row>
    <row r="20" spans="1:11" s="39" customFormat="1" ht="18">
      <c r="A20" s="9">
        <v>14</v>
      </c>
      <c r="B20" s="26" t="s">
        <v>25</v>
      </c>
      <c r="C20" s="38">
        <v>1.302</v>
      </c>
      <c r="D20" s="38">
        <v>1.302</v>
      </c>
      <c r="E20" s="38">
        <v>1.302</v>
      </c>
      <c r="F20" s="38">
        <v>1.302</v>
      </c>
      <c r="G20" s="38">
        <v>1.302</v>
      </c>
      <c r="H20" s="38">
        <v>1.302</v>
      </c>
      <c r="I20" s="38">
        <v>1.302</v>
      </c>
      <c r="J20" s="13" t="s">
        <v>12</v>
      </c>
      <c r="K20" s="13" t="s">
        <v>12</v>
      </c>
    </row>
    <row r="21" spans="1:11" s="39" customFormat="1" ht="15">
      <c r="A21" s="9">
        <v>15</v>
      </c>
      <c r="B21" s="26" t="s">
        <v>30</v>
      </c>
      <c r="C21" s="35">
        <v>39910</v>
      </c>
      <c r="D21" s="35">
        <f aca="true" t="shared" si="2" ref="D21:I21">D9*D17*12*D20/1000</f>
        <v>57819.58056</v>
      </c>
      <c r="E21" s="35">
        <f t="shared" si="2"/>
        <v>54383.1817536</v>
      </c>
      <c r="F21" s="35">
        <f t="shared" si="2"/>
        <v>52347.3745536</v>
      </c>
      <c r="G21" s="35">
        <f t="shared" si="2"/>
        <v>53248.741862400006</v>
      </c>
      <c r="H21" s="35">
        <f t="shared" si="2"/>
        <v>64303.4843136</v>
      </c>
      <c r="I21" s="35">
        <f t="shared" si="2"/>
        <v>80724.46497410674</v>
      </c>
      <c r="J21" s="34">
        <f>E21+F21+G21</f>
        <v>159979.2981696</v>
      </c>
      <c r="K21" s="16">
        <f>I21+H21+G21+F21+E21</f>
        <v>305007.2474573068</v>
      </c>
    </row>
    <row r="22" spans="1:11" s="39" customFormat="1" ht="30" customHeight="1">
      <c r="A22" s="9">
        <v>16</v>
      </c>
      <c r="B22" s="26" t="s">
        <v>31</v>
      </c>
      <c r="C22" s="10" t="s">
        <v>12</v>
      </c>
      <c r="D22" s="35">
        <f>D21-C21</f>
        <v>17909.580560000002</v>
      </c>
      <c r="E22" s="35">
        <v>0</v>
      </c>
      <c r="F22" s="35">
        <v>0</v>
      </c>
      <c r="G22" s="35">
        <v>0</v>
      </c>
      <c r="H22" s="35">
        <f>H21-$D21</f>
        <v>6483.903753599996</v>
      </c>
      <c r="I22" s="35">
        <f>I21-$D21</f>
        <v>22904.88441410674</v>
      </c>
      <c r="J22" s="34">
        <f>E22+F22+G22</f>
        <v>0</v>
      </c>
      <c r="K22" s="16">
        <f>J22+H22+I22</f>
        <v>29388.788167706734</v>
      </c>
    </row>
    <row r="23" spans="1:11" s="39" customFormat="1" ht="15">
      <c r="A23" s="9">
        <v>17</v>
      </c>
      <c r="B23" s="26" t="s">
        <v>26</v>
      </c>
      <c r="C23" s="18"/>
      <c r="D23" s="41">
        <f>816.2-D24</f>
        <v>-16914.280560000003</v>
      </c>
      <c r="E23" s="42">
        <f>E22-E24</f>
        <v>0</v>
      </c>
      <c r="F23" s="42">
        <f>F22-F24</f>
        <v>0</v>
      </c>
      <c r="G23" s="42">
        <f>G22-G24</f>
        <v>0</v>
      </c>
      <c r="H23" s="42">
        <f>H22-H24</f>
        <v>652.5</v>
      </c>
      <c r="I23" s="42">
        <f>I22-I24</f>
        <v>683.7999999999993</v>
      </c>
      <c r="J23" s="43">
        <f>E23+F23+G23</f>
        <v>0</v>
      </c>
      <c r="K23" s="43">
        <f>J23+H23+I23</f>
        <v>1336.2999999999993</v>
      </c>
    </row>
    <row r="24" spans="1:11" s="39" customFormat="1" ht="46.5">
      <c r="A24" s="9">
        <v>18</v>
      </c>
      <c r="B24" s="12" t="s">
        <v>40</v>
      </c>
      <c r="C24" s="10" t="s">
        <v>12</v>
      </c>
      <c r="D24" s="34">
        <f>D22-D30</f>
        <v>17730.480560000004</v>
      </c>
      <c r="E24" s="34">
        <v>0</v>
      </c>
      <c r="F24" s="34">
        <v>0</v>
      </c>
      <c r="G24" s="34">
        <v>0</v>
      </c>
      <c r="H24" s="34">
        <f>H22-H30</f>
        <v>5831.403753599996</v>
      </c>
      <c r="I24" s="34">
        <f>I22-I30</f>
        <v>22221.08441410674</v>
      </c>
      <c r="J24" s="34">
        <f>E24+F24+G24</f>
        <v>0</v>
      </c>
      <c r="K24" s="16">
        <f>J24+H24+I24</f>
        <v>28052.488167706735</v>
      </c>
    </row>
    <row r="25" spans="1:11" s="39" customFormat="1" ht="30.75">
      <c r="A25" s="9">
        <v>19</v>
      </c>
      <c r="B25" s="12" t="s">
        <v>32</v>
      </c>
      <c r="C25" s="10" t="s">
        <v>12</v>
      </c>
      <c r="D25" s="40">
        <f aca="true" t="shared" si="3" ref="D25:I25">SUM(D26:D29)</f>
        <v>14084.3</v>
      </c>
      <c r="E25" s="40">
        <f>SUM(E26:E29)</f>
        <v>14580.998006400001</v>
      </c>
      <c r="F25" s="40">
        <f t="shared" si="3"/>
        <v>12152.069092800002</v>
      </c>
      <c r="G25" s="40">
        <f t="shared" si="3"/>
        <v>0</v>
      </c>
      <c r="H25" s="40">
        <f t="shared" si="3"/>
        <v>0</v>
      </c>
      <c r="I25" s="40">
        <f t="shared" si="3"/>
        <v>0</v>
      </c>
      <c r="J25" s="34">
        <f>E25+F25+G25</f>
        <v>26733.0670992</v>
      </c>
      <c r="K25" s="16">
        <f>J25+H25+I25</f>
        <v>26733.0670992</v>
      </c>
    </row>
    <row r="26" spans="1:11" s="39" customFormat="1" ht="15">
      <c r="A26" s="9">
        <v>20</v>
      </c>
      <c r="B26" s="12" t="s">
        <v>38</v>
      </c>
      <c r="C26" s="10" t="s">
        <v>12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16">
        <f>J26+H26+I26</f>
        <v>0</v>
      </c>
    </row>
    <row r="27" spans="1:11" s="39" customFormat="1" ht="30.75">
      <c r="A27" s="9">
        <v>21</v>
      </c>
      <c r="B27" s="12" t="s">
        <v>33</v>
      </c>
      <c r="C27" s="10" t="s">
        <v>12</v>
      </c>
      <c r="D27" s="40">
        <v>14084.3</v>
      </c>
      <c r="E27" s="40">
        <f>(D9-E9)*E17*E20*12/1000</f>
        <v>14580.998006400001</v>
      </c>
      <c r="F27" s="40">
        <f>(E9-F9)*F17*F20*12/1000</f>
        <v>12152.069092800002</v>
      </c>
      <c r="G27" s="40">
        <f>(F9-G9)*G17*G20*12/1000</f>
        <v>0</v>
      </c>
      <c r="H27" s="40">
        <f>(G9-H9)*H17*H20*12/1000</f>
        <v>0</v>
      </c>
      <c r="I27" s="40">
        <f>(H9-I9)*I17*I20*12/1000</f>
        <v>0</v>
      </c>
      <c r="J27" s="34">
        <f>SUM(E27:G27)</f>
        <v>26733.0670992</v>
      </c>
      <c r="K27" s="16">
        <f>SUM(E27:I28)</f>
        <v>26733.0670992</v>
      </c>
    </row>
    <row r="28" spans="1:11" s="39" customFormat="1" ht="15" hidden="1">
      <c r="A28" s="45"/>
      <c r="B28" s="46"/>
      <c r="C28" s="47"/>
      <c r="D28" s="48"/>
      <c r="E28" s="40"/>
      <c r="F28" s="40"/>
      <c r="G28" s="40"/>
      <c r="H28" s="40"/>
      <c r="I28" s="40"/>
      <c r="J28" s="34">
        <f>SUM(E28:G28)</f>
        <v>0</v>
      </c>
      <c r="K28" s="16">
        <f>SUM(E28:I29)</f>
        <v>0</v>
      </c>
    </row>
    <row r="29" spans="1:11" s="39" customFormat="1" ht="30.75">
      <c r="A29" s="9">
        <v>22</v>
      </c>
      <c r="B29" s="12" t="s">
        <v>34</v>
      </c>
      <c r="C29" s="10" t="s">
        <v>12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34">
        <f>SUM(E29:G29)</f>
        <v>0</v>
      </c>
      <c r="K29" s="16">
        <v>0</v>
      </c>
    </row>
    <row r="30" spans="1:11" s="39" customFormat="1" ht="15">
      <c r="A30" s="9">
        <v>23</v>
      </c>
      <c r="B30" s="26" t="s">
        <v>35</v>
      </c>
      <c r="C30" s="10" t="s">
        <v>12</v>
      </c>
      <c r="D30" s="40">
        <v>179.1</v>
      </c>
      <c r="E30" s="40">
        <v>144.7</v>
      </c>
      <c r="F30" s="40">
        <v>556.8</v>
      </c>
      <c r="G30" s="40">
        <v>618.5</v>
      </c>
      <c r="H30" s="40">
        <v>652.5</v>
      </c>
      <c r="I30" s="40">
        <v>683.8</v>
      </c>
      <c r="J30" s="34">
        <f>SUM(E30:G30)</f>
        <v>1320</v>
      </c>
      <c r="K30" s="16">
        <f>SUM(E30:I31)</f>
        <v>2656.3</v>
      </c>
    </row>
    <row r="31" spans="1:11" s="39" customFormat="1" ht="46.5">
      <c r="A31" s="9">
        <v>24</v>
      </c>
      <c r="B31" s="26" t="s">
        <v>36</v>
      </c>
      <c r="C31" s="10" t="s">
        <v>12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34">
        <f>E31+F31+G31</f>
        <v>0</v>
      </c>
      <c r="K31" s="16">
        <f>J31+H31+I31</f>
        <v>0</v>
      </c>
    </row>
    <row r="32" spans="1:11" s="39" customFormat="1" ht="30.75">
      <c r="A32" s="9">
        <v>25</v>
      </c>
      <c r="B32" s="26" t="s">
        <v>37</v>
      </c>
      <c r="C32" s="10" t="s">
        <v>12</v>
      </c>
      <c r="D32" s="44">
        <f aca="true" t="shared" si="4" ref="D32:I32">SUM(D24,D30,D31)</f>
        <v>17909.580560000002</v>
      </c>
      <c r="E32" s="44">
        <f t="shared" si="4"/>
        <v>144.7</v>
      </c>
      <c r="F32" s="44">
        <f>SUM(F24,F30,F31)</f>
        <v>556.8</v>
      </c>
      <c r="G32" s="44">
        <f t="shared" si="4"/>
        <v>618.5</v>
      </c>
      <c r="H32" s="44">
        <f t="shared" si="4"/>
        <v>6483.903753599996</v>
      </c>
      <c r="I32" s="44">
        <f t="shared" si="4"/>
        <v>22904.88441410674</v>
      </c>
      <c r="J32" s="34">
        <f>E32+F32+G32</f>
        <v>1320</v>
      </c>
      <c r="K32" s="16">
        <f>J32+H32+I32</f>
        <v>30708.788167706734</v>
      </c>
    </row>
    <row r="33" spans="1:11" s="39" customFormat="1" ht="46.5">
      <c r="A33" s="9">
        <v>26</v>
      </c>
      <c r="B33" s="49" t="s">
        <v>27</v>
      </c>
      <c r="C33" s="10" t="s">
        <v>12</v>
      </c>
      <c r="D33" s="40">
        <f>D25/D22*100</f>
        <v>78.6411493715071</v>
      </c>
      <c r="E33" s="40">
        <v>0</v>
      </c>
      <c r="F33" s="40">
        <v>0</v>
      </c>
      <c r="G33" s="40">
        <v>0</v>
      </c>
      <c r="H33" s="40">
        <f>H25/H22*100</f>
        <v>0</v>
      </c>
      <c r="I33" s="40">
        <f>I25/I22*100</f>
        <v>0</v>
      </c>
      <c r="J33" s="40">
        <v>0</v>
      </c>
      <c r="K33" s="40">
        <f>K25/K22*100</f>
        <v>90.96348902393697</v>
      </c>
    </row>
    <row r="34" spans="1:11" s="39" customFormat="1" ht="15">
      <c r="A34" s="72" t="s">
        <v>28</v>
      </c>
      <c r="B34" s="72"/>
      <c r="C34" s="72"/>
      <c r="D34" s="50"/>
      <c r="E34" s="50"/>
      <c r="F34" s="50"/>
      <c r="G34" s="50"/>
      <c r="H34" s="50"/>
      <c r="I34" s="50"/>
      <c r="J34" s="51"/>
      <c r="K34" s="51"/>
    </row>
    <row r="35" spans="1:9" s="39" customFormat="1" ht="15">
      <c r="A35" s="52"/>
      <c r="D35" s="53"/>
      <c r="E35" s="54"/>
      <c r="F35" s="54"/>
      <c r="G35" s="54"/>
      <c r="H35" s="54"/>
      <c r="I35" s="55"/>
    </row>
    <row r="36" spans="1:9" s="39" customFormat="1" ht="30.75" customHeight="1">
      <c r="A36" s="52"/>
      <c r="B36" s="67" t="s">
        <v>47</v>
      </c>
      <c r="C36" s="67"/>
      <c r="D36" s="67"/>
      <c r="E36" s="63"/>
      <c r="F36" s="63"/>
      <c r="G36" s="63"/>
      <c r="H36" s="69" t="s">
        <v>46</v>
      </c>
      <c r="I36" s="69"/>
    </row>
    <row r="37" spans="2:9" ht="15">
      <c r="B37" s="55"/>
      <c r="C37" s="55"/>
      <c r="D37" s="53"/>
      <c r="E37" s="55"/>
      <c r="F37" s="55"/>
      <c r="G37" s="55"/>
      <c r="H37" s="55"/>
      <c r="I37" s="55"/>
    </row>
    <row r="38" spans="2:9" ht="15">
      <c r="B38" s="55"/>
      <c r="C38" s="55"/>
      <c r="D38" s="53"/>
      <c r="E38" s="55"/>
      <c r="F38" s="55"/>
      <c r="G38" s="55"/>
      <c r="H38" s="55"/>
      <c r="I38" s="55"/>
    </row>
    <row r="39" spans="2:9" ht="23.25" customHeight="1">
      <c r="B39" s="67" t="s">
        <v>48</v>
      </c>
      <c r="C39" s="67"/>
      <c r="D39" s="67"/>
      <c r="E39" s="62"/>
      <c r="F39" s="62"/>
      <c r="G39" s="62"/>
      <c r="H39" s="68" t="s">
        <v>49</v>
      </c>
      <c r="I39" s="68"/>
    </row>
    <row r="40" spans="2:9" ht="15">
      <c r="B40" s="55"/>
      <c r="C40" s="55"/>
      <c r="D40" s="53"/>
      <c r="E40" s="55"/>
      <c r="F40" s="55"/>
      <c r="G40" s="55"/>
      <c r="H40" s="55"/>
      <c r="I40" s="55"/>
    </row>
    <row r="41" spans="2:9" ht="15">
      <c r="B41" s="55"/>
      <c r="C41" s="55"/>
      <c r="D41" s="53"/>
      <c r="E41" s="55"/>
      <c r="F41" s="55"/>
      <c r="G41" s="55"/>
      <c r="H41" s="55"/>
      <c r="I41" s="55"/>
    </row>
    <row r="42" spans="1:9" ht="14.25">
      <c r="A42" s="70" t="s">
        <v>44</v>
      </c>
      <c r="B42" s="70"/>
      <c r="C42" s="29"/>
      <c r="D42" s="61"/>
      <c r="E42" s="29"/>
      <c r="F42" s="29"/>
      <c r="G42" s="29"/>
      <c r="H42" s="29"/>
      <c r="I42" s="29"/>
    </row>
    <row r="43" spans="1:2" ht="14.25">
      <c r="A43" s="70" t="s">
        <v>45</v>
      </c>
      <c r="B43" s="70"/>
    </row>
  </sheetData>
  <sheetProtection/>
  <mergeCells count="12">
    <mergeCell ref="A42:B42"/>
    <mergeCell ref="A43:B43"/>
    <mergeCell ref="C5:F5"/>
    <mergeCell ref="A34:C34"/>
    <mergeCell ref="G1:K1"/>
    <mergeCell ref="G2:K2"/>
    <mergeCell ref="B3:K3"/>
    <mergeCell ref="C4:K4"/>
    <mergeCell ref="B39:D39"/>
    <mergeCell ref="H39:I39"/>
    <mergeCell ref="B36:D36"/>
    <mergeCell ref="H36:I36"/>
  </mergeCells>
  <conditionalFormatting sqref="D12:I15 D17:I17 D8:E10 F8:F9 G8:I10">
    <cfRule type="cellIs" priority="1" dxfId="0" operator="equal" stopIfTrue="1">
      <formula>#N/A</formula>
    </cfRule>
  </conditionalFormatting>
  <printOptions/>
  <pageMargins left="0.2362204724409449" right="0.2362204724409449" top="0.5511811023622047" bottom="0.35433070866141736" header="0.31496062992125984" footer="0.31496062992125984"/>
  <pageSetup fitToHeight="0" fitToWidth="0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o.bobrovich</dc:creator>
  <cp:keywords/>
  <dc:description/>
  <cp:lastModifiedBy>Оксана Иосифовна Жукова</cp:lastModifiedBy>
  <cp:lastPrinted>2017-06-06T08:11:52Z</cp:lastPrinted>
  <dcterms:created xsi:type="dcterms:W3CDTF">2016-09-12T07:07:02Z</dcterms:created>
  <dcterms:modified xsi:type="dcterms:W3CDTF">2017-07-06T08:45:52Z</dcterms:modified>
  <cp:category/>
  <cp:version/>
  <cp:contentType/>
  <cp:contentStatus/>
</cp:coreProperties>
</file>